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lvaromata/Desktop/Enunciado Grupal 4 VG/"/>
    </mc:Choice>
  </mc:AlternateContent>
  <xr:revisionPtr revIDLastSave="0" documentId="13_ncr:1_{5A57DB61-308B-5A44-AAA6-E52A8EEE306B}" xr6:coauthVersionLast="47" xr6:coauthVersionMax="47" xr10:uidLastSave="{00000000-0000-0000-0000-000000000000}"/>
  <bookViews>
    <workbookView xWindow="0" yWindow="0" windowWidth="28800" windowHeight="18000" xr2:uid="{63788BC1-4E7D-4A60-99DF-B7C9A8928F9A}"/>
  </bookViews>
  <sheets>
    <sheet name="Corte 30%" sheetId="1" r:id="rId1"/>
    <sheet name="corte 50%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0" i="3" l="1"/>
  <c r="I40" i="1"/>
  <c r="I31" i="3"/>
  <c r="I27" i="3"/>
  <c r="M24" i="3"/>
  <c r="I24" i="3"/>
  <c r="F24" i="3"/>
  <c r="N24" i="3"/>
  <c r="S24" i="3"/>
  <c r="P24" i="3"/>
  <c r="O24" i="3"/>
  <c r="I28" i="3" s="1"/>
  <c r="I31" i="1"/>
  <c r="I29" i="1"/>
  <c r="I38" i="1"/>
  <c r="I37" i="1"/>
  <c r="I39" i="1" s="1"/>
  <c r="I36" i="1"/>
  <c r="I35" i="1"/>
  <c r="I33" i="1"/>
  <c r="I32" i="1"/>
  <c r="I30" i="1"/>
  <c r="I28" i="1"/>
  <c r="I27" i="1"/>
  <c r="N24" i="1"/>
  <c r="O24" i="1"/>
  <c r="M24" i="1"/>
  <c r="Q24" i="1"/>
  <c r="R24" i="1"/>
  <c r="P24" i="1"/>
  <c r="S24" i="1"/>
  <c r="N10" i="1"/>
  <c r="N6" i="1"/>
  <c r="O6" i="1" s="1"/>
  <c r="P7" i="1"/>
  <c r="P8" i="1"/>
  <c r="P9" i="1"/>
  <c r="P10" i="1"/>
  <c r="Q10" i="1" s="1"/>
  <c r="P6" i="1"/>
  <c r="Q6" i="1" s="1"/>
  <c r="R6" i="1" s="1"/>
  <c r="S6" i="1"/>
  <c r="S9" i="1"/>
  <c r="S8" i="1"/>
  <c r="S10" i="1"/>
  <c r="S7" i="1"/>
  <c r="I41" i="1" l="1"/>
  <c r="T10" i="1"/>
  <c r="T6" i="1"/>
  <c r="I24" i="1"/>
  <c r="F24" i="1"/>
  <c r="R24" i="3" l="1"/>
  <c r="I29" i="3" s="1"/>
  <c r="Q24" i="3"/>
  <c r="T24" i="3"/>
  <c r="U24" i="3"/>
  <c r="I30" i="3" s="1"/>
  <c r="U6" i="1"/>
  <c r="U24" i="1" s="1"/>
  <c r="T24" i="1"/>
  <c r="I33" i="3" l="1"/>
  <c r="I36" i="3"/>
  <c r="I38" i="3" s="1"/>
  <c r="I32" i="3"/>
  <c r="I35" i="3"/>
  <c r="I37" i="3" s="1"/>
  <c r="I34" i="1"/>
  <c r="I39" i="3" l="1"/>
  <c r="I34" i="3"/>
  <c r="I41" i="3"/>
</calcChain>
</file>

<file path=xl/sharedStrings.xml><?xml version="1.0" encoding="utf-8"?>
<sst xmlns="http://schemas.openxmlformats.org/spreadsheetml/2006/main" count="482" uniqueCount="103">
  <si>
    <t>Entregable</t>
  </si>
  <si>
    <t xml:space="preserve">   Estudios técnicos</t>
  </si>
  <si>
    <t xml:space="preserve">      Estructural</t>
  </si>
  <si>
    <t xml:space="preserve">      Levantamiento Patrimonial</t>
  </si>
  <si>
    <t xml:space="preserve">      Topografía</t>
  </si>
  <si>
    <t xml:space="preserve">      Impacto Ambiental</t>
  </si>
  <si>
    <t xml:space="preserve">   Diseño</t>
  </si>
  <si>
    <t xml:space="preserve">      Planos</t>
  </si>
  <si>
    <t xml:space="preserve">      Especificaciones técnicas</t>
  </si>
  <si>
    <t xml:space="preserve">   Tramitología</t>
  </si>
  <si>
    <t xml:space="preserve">   Construcción</t>
  </si>
  <si>
    <t xml:space="preserve">      Instalaciones provisionales</t>
  </si>
  <si>
    <t xml:space="preserve">      Rótulos y cerramientos</t>
  </si>
  <si>
    <t xml:space="preserve">      Fundaciones</t>
  </si>
  <si>
    <t xml:space="preserve">      Reforzamiento estructural</t>
  </si>
  <si>
    <t xml:space="preserve">      Cubierta de techo</t>
  </si>
  <si>
    <t xml:space="preserve">      Acabados</t>
  </si>
  <si>
    <t xml:space="preserve">   Documentos Entrega</t>
  </si>
  <si>
    <t xml:space="preserve">      Planos As built</t>
  </si>
  <si>
    <t xml:space="preserve">      Plan de Mantenimiento</t>
  </si>
  <si>
    <t xml:space="preserve">      Informe Arqueológico</t>
  </si>
  <si>
    <t xml:space="preserve">      Manual del propietario</t>
  </si>
  <si>
    <t>1.1.1</t>
  </si>
  <si>
    <t>1.1.2</t>
  </si>
  <si>
    <t>1.1.3</t>
  </si>
  <si>
    <t>1.1.4</t>
  </si>
  <si>
    <t>1.2.1</t>
  </si>
  <si>
    <t>1.2.2</t>
  </si>
  <si>
    <t>1.4.1</t>
  </si>
  <si>
    <t>1.4.2</t>
  </si>
  <si>
    <t>1.4.3</t>
  </si>
  <si>
    <t>1.4.4</t>
  </si>
  <si>
    <t>1.4.5</t>
  </si>
  <si>
    <t>1.4.6</t>
  </si>
  <si>
    <t>1.5.1</t>
  </si>
  <si>
    <t>1.5.2</t>
  </si>
  <si>
    <t>1.5.3</t>
  </si>
  <si>
    <t>1.5.4</t>
  </si>
  <si>
    <t>Cuenta de Control</t>
  </si>
  <si>
    <t>Presup. Aprobado</t>
  </si>
  <si>
    <t>Duracion (días)</t>
  </si>
  <si>
    <t>Duracion (meses)</t>
  </si>
  <si>
    <t>Total</t>
  </si>
  <si>
    <t>Costo Real</t>
  </si>
  <si>
    <t>Duración Real (meses)</t>
  </si>
  <si>
    <t>Tecnica de medición</t>
  </si>
  <si>
    <t>Cuenta de control</t>
  </si>
  <si>
    <t xml:space="preserve">Entregable </t>
  </si>
  <si>
    <t>Proyecto</t>
  </si>
  <si>
    <t>Indicador</t>
  </si>
  <si>
    <t>Fórmula</t>
  </si>
  <si>
    <t xml:space="preserve">Solución </t>
  </si>
  <si>
    <t>----</t>
  </si>
  <si>
    <t>Elemento</t>
  </si>
  <si>
    <r>
      <t xml:space="preserve">AC   </t>
    </r>
    <r>
      <rPr>
        <i/>
        <sz val="12"/>
        <color rgb="FF000000"/>
        <rFont val="Calibri"/>
        <family val="2"/>
        <scheme val="minor"/>
      </rPr>
      <t>Costo Real</t>
    </r>
  </si>
  <si>
    <t>∑Pvcuenta de control</t>
  </si>
  <si>
    <t>EV-AC</t>
  </si>
  <si>
    <t>Variación</t>
  </si>
  <si>
    <t>EV-PV</t>
  </si>
  <si>
    <t>BAC-EAC</t>
  </si>
  <si>
    <t>Índice Desempeño</t>
  </si>
  <si>
    <t>CPI=EV/AC</t>
  </si>
  <si>
    <r>
      <t xml:space="preserve">SPI   </t>
    </r>
    <r>
      <rPr>
        <i/>
        <sz val="12"/>
        <color rgb="FF000000"/>
        <rFont val="Calibri"/>
        <family val="2"/>
        <scheme val="minor"/>
      </rPr>
      <t>Índice desempeño del cronograma</t>
    </r>
  </si>
  <si>
    <t>SPI=EV/PV</t>
  </si>
  <si>
    <t>EAC=BAC/CPI</t>
  </si>
  <si>
    <t>Estimaciones</t>
  </si>
  <si>
    <t>EAC=Duración/SPI</t>
  </si>
  <si>
    <r>
      <t xml:space="preserve">ETC      </t>
    </r>
    <r>
      <rPr>
        <i/>
        <sz val="12"/>
        <color rgb="FF000000"/>
        <rFont val="Calibri"/>
        <family val="2"/>
        <scheme val="minor"/>
      </rPr>
      <t>Estimación hasta la conclusión</t>
    </r>
  </si>
  <si>
    <t>EAC-AC ≈ (BAC/CPI)-AC</t>
  </si>
  <si>
    <t>Índice Desempeño del trabajo</t>
  </si>
  <si>
    <r>
      <t xml:space="preserve">TCPIBAC     </t>
    </r>
    <r>
      <rPr>
        <i/>
        <sz val="12"/>
        <color rgb="FF000000"/>
        <rFont val="Calibri"/>
        <family val="2"/>
        <scheme val="minor"/>
      </rPr>
      <t>Índice desempeño del trabajo por completar según presupuesto</t>
    </r>
  </si>
  <si>
    <t>(BAC-EV)/(BAC-AC)</t>
  </si>
  <si>
    <r>
      <t xml:space="preserve">TCPIEAC     </t>
    </r>
    <r>
      <rPr>
        <i/>
        <sz val="12"/>
        <color rgb="FF000000"/>
        <rFont val="Calibri"/>
        <family val="2"/>
        <scheme val="minor"/>
      </rPr>
      <t>Índice desempeño del trabajo por completar según estimación</t>
    </r>
  </si>
  <si>
    <t>(BAC-EV)/(EAC-AC)</t>
  </si>
  <si>
    <r>
      <t xml:space="preserve">PV   </t>
    </r>
    <r>
      <rPr>
        <i/>
        <sz val="12"/>
        <color rgb="FF000000"/>
        <rFont val="Calibri"/>
        <family val="2"/>
        <scheme val="minor"/>
      </rPr>
      <t>Valor planeado</t>
    </r>
  </si>
  <si>
    <r>
      <t xml:space="preserve">EV   </t>
    </r>
    <r>
      <rPr>
        <i/>
        <sz val="12"/>
        <color rgb="FF000000"/>
        <rFont val="Calibri"/>
        <family val="2"/>
        <scheme val="minor"/>
      </rPr>
      <t>Valor ganado</t>
    </r>
  </si>
  <si>
    <r>
      <t xml:space="preserve">BAC   </t>
    </r>
    <r>
      <rPr>
        <i/>
        <sz val="12"/>
        <color rgb="FF000000"/>
        <rFont val="Calibri"/>
        <family val="2"/>
        <scheme val="minor"/>
      </rPr>
      <t>Presupuesto hasta conclusión</t>
    </r>
  </si>
  <si>
    <r>
      <t xml:space="preserve">CV   </t>
    </r>
    <r>
      <rPr>
        <i/>
        <sz val="12"/>
        <color rgb="FF000000"/>
        <rFont val="Calibri"/>
        <family val="2"/>
        <scheme val="minor"/>
      </rPr>
      <t>Variación del costo</t>
    </r>
  </si>
  <si>
    <r>
      <t xml:space="preserve">SV   </t>
    </r>
    <r>
      <rPr>
        <i/>
        <sz val="12"/>
        <color rgb="FF000000"/>
        <rFont val="Calibri"/>
        <family val="2"/>
        <scheme val="minor"/>
      </rPr>
      <t>Variación del tiempo</t>
    </r>
  </si>
  <si>
    <r>
      <t xml:space="preserve">VAC   </t>
    </r>
    <r>
      <rPr>
        <i/>
        <sz val="12"/>
        <color rgb="FF000000"/>
        <rFont val="Calibri"/>
        <family val="2"/>
        <scheme val="minor"/>
      </rPr>
      <t>Variación a la conclusión</t>
    </r>
  </si>
  <si>
    <r>
      <t xml:space="preserve">CPI   </t>
    </r>
    <r>
      <rPr>
        <i/>
        <sz val="12"/>
        <color rgb="FF000000"/>
        <rFont val="Calibri"/>
        <family val="2"/>
        <scheme val="minor"/>
      </rPr>
      <t>Índice desempeño del costo</t>
    </r>
  </si>
  <si>
    <r>
      <t xml:space="preserve">EAC Tiempo </t>
    </r>
    <r>
      <rPr>
        <i/>
        <sz val="12"/>
        <color rgb="FF000000"/>
        <rFont val="Calibri"/>
        <family val="2"/>
        <scheme val="minor"/>
      </rPr>
      <t>Estimación a la conclusión de tiempo</t>
    </r>
  </si>
  <si>
    <r>
      <t xml:space="preserve">EAC Costo   </t>
    </r>
    <r>
      <rPr>
        <i/>
        <sz val="12"/>
        <color rgb="FF000000"/>
        <rFont val="Calibri"/>
        <family val="2"/>
        <scheme val="minor"/>
      </rPr>
      <t>Estimación a la conclusión de costo</t>
    </r>
  </si>
  <si>
    <t>-</t>
  </si>
  <si>
    <t>Calculo PV en la fecha de corte</t>
  </si>
  <si>
    <t>Calculo EV (% avance x presupuesto de cada cuenta de control)</t>
  </si>
  <si>
    <t>Calculo AC (costo real en la fecha de corte)</t>
  </si>
  <si>
    <t>% Avance</t>
  </si>
  <si>
    <t>Datos supuestos para la fecha de corte</t>
  </si>
  <si>
    <t>EDT</t>
  </si>
  <si>
    <t>1.1</t>
  </si>
  <si>
    <t>1.2</t>
  </si>
  <si>
    <t>1.3</t>
  </si>
  <si>
    <t>1.4</t>
  </si>
  <si>
    <t>1.5</t>
  </si>
  <si>
    <t>1.3.1</t>
  </si>
  <si>
    <t>1.3.2</t>
  </si>
  <si>
    <t xml:space="preserve">Tramitología </t>
  </si>
  <si>
    <t>Recolección documentos</t>
  </si>
  <si>
    <t xml:space="preserve">Corte al 30% </t>
  </si>
  <si>
    <t>Duración del proyecto Ruta Crítica / meses</t>
  </si>
  <si>
    <t>Duración Ruta Crítica</t>
  </si>
  <si>
    <t xml:space="preserve">Corte al 50%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</si>
</sst>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&quot;$&quot;* #,##0.00_);_(&quot;$&quot;* \(#,##0.00\);_(&quot;$&quot;* &quot;-&quot;??_);_(@_)"/>
    <numFmt numFmtId="165" formatCode="0.0"/>
    <numFmt numFmtId="166" formatCode="#,##0.000"/>
    <numFmt numFmtId="167" formatCode="#,##0.000;[Red]#,##0.000"/>
    <numFmt numFmtId="168" formatCode="0.0;[Red]0.0"/>
    <numFmt numFmtId="169" formatCode="_(&quot;$&quot;* #,##0_);_(&quot;$&quot;* \(#,##0\);_(&quot;$&quot;* &quot;-&quot;??_);_(@_)"/>
    <numFmt numFmtId="170" formatCode="#,##0;[Red]#,##0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i/>
      <sz val="12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99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2" fillId="2" borderId="1" xfId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/>
    </xf>
    <xf numFmtId="164" fontId="1" fillId="2" borderId="1" xfId="1" applyFont="1" applyFill="1" applyBorder="1" applyAlignment="1">
      <alignment horizontal="center" vertical="center"/>
    </xf>
    <xf numFmtId="165" fontId="0" fillId="2" borderId="1" xfId="0" applyNumberFormat="1" applyFill="1" applyBorder="1" applyAlignment="1">
      <alignment horizontal="center" vertical="center"/>
    </xf>
    <xf numFmtId="164" fontId="0" fillId="2" borderId="1" xfId="1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2" fillId="6" borderId="1" xfId="0" applyFont="1" applyFill="1" applyBorder="1" applyAlignment="1">
      <alignment vertical="center" wrapText="1"/>
    </xf>
    <xf numFmtId="0" fontId="2" fillId="6" borderId="13" xfId="0" applyFont="1" applyFill="1" applyBorder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4" fontId="0" fillId="0" borderId="1" xfId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4" fontId="8" fillId="0" borderId="1" xfId="1" applyFont="1" applyFill="1" applyBorder="1" applyAlignment="1">
      <alignment horizontal="center" vertical="center"/>
    </xf>
    <xf numFmtId="164" fontId="8" fillId="8" borderId="1" xfId="0" applyNumberFormat="1" applyFont="1" applyFill="1" applyBorder="1" applyAlignment="1">
      <alignment horizontal="center" vertical="center"/>
    </xf>
    <xf numFmtId="164" fontId="8" fillId="8" borderId="1" xfId="1" applyFont="1" applyFill="1" applyBorder="1" applyAlignment="1">
      <alignment horizontal="center" vertical="center"/>
    </xf>
    <xf numFmtId="167" fontId="1" fillId="8" borderId="11" xfId="0" applyNumberFormat="1" applyFont="1" applyFill="1" applyBorder="1" applyAlignment="1">
      <alignment horizontal="center" vertical="center"/>
    </xf>
    <xf numFmtId="167" fontId="1" fillId="0" borderId="11" xfId="0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166" fontId="1" fillId="0" borderId="11" xfId="0" applyNumberFormat="1" applyFont="1" applyBorder="1" applyAlignment="1">
      <alignment horizontal="center" vertical="center"/>
    </xf>
    <xf numFmtId="167" fontId="1" fillId="4" borderId="11" xfId="0" applyNumberFormat="1" applyFont="1" applyFill="1" applyBorder="1" applyAlignment="1">
      <alignment horizontal="center" vertical="center"/>
    </xf>
    <xf numFmtId="167" fontId="1" fillId="9" borderId="11" xfId="0" applyNumberFormat="1" applyFont="1" applyFill="1" applyBorder="1" applyAlignment="1">
      <alignment horizontal="center" vertical="center"/>
    </xf>
    <xf numFmtId="0" fontId="10" fillId="0" borderId="0" xfId="0" applyFont="1"/>
    <xf numFmtId="0" fontId="11" fillId="0" borderId="3" xfId="0" applyFont="1" applyBorder="1" applyAlignment="1">
      <alignment horizontal="center"/>
    </xf>
    <xf numFmtId="0" fontId="11" fillId="0" borderId="1" xfId="0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1" fillId="0" borderId="1" xfId="0" applyFont="1" applyBorder="1"/>
    <xf numFmtId="0" fontId="12" fillId="0" borderId="1" xfId="0" applyFont="1" applyBorder="1"/>
    <xf numFmtId="169" fontId="1" fillId="2" borderId="1" xfId="1" applyNumberFormat="1" applyFont="1" applyFill="1" applyBorder="1" applyAlignment="1">
      <alignment horizontal="center" vertical="center"/>
    </xf>
    <xf numFmtId="169" fontId="3" fillId="2" borderId="1" xfId="1" applyNumberFormat="1" applyFont="1" applyFill="1" applyBorder="1" applyAlignment="1">
      <alignment horizontal="center" vertical="center" wrapText="1"/>
    </xf>
    <xf numFmtId="169" fontId="3" fillId="0" borderId="1" xfId="1" applyNumberFormat="1" applyFont="1" applyFill="1" applyBorder="1" applyAlignment="1">
      <alignment horizontal="center" vertical="center" wrapText="1"/>
    </xf>
    <xf numFmtId="169" fontId="3" fillId="6" borderId="1" xfId="1" applyNumberFormat="1" applyFont="1" applyFill="1" applyBorder="1" applyAlignment="1">
      <alignment horizontal="center" vertical="center" wrapText="1"/>
    </xf>
    <xf numFmtId="169" fontId="1" fillId="6" borderId="1" xfId="1" applyNumberFormat="1" applyFont="1" applyFill="1" applyBorder="1" applyAlignment="1">
      <alignment horizontal="center" vertical="center"/>
    </xf>
    <xf numFmtId="169" fontId="1" fillId="0" borderId="1" xfId="1" applyNumberFormat="1" applyFont="1" applyBorder="1" applyAlignment="1">
      <alignment horizontal="center" vertical="center"/>
    </xf>
    <xf numFmtId="169" fontId="5" fillId="9" borderId="1" xfId="1" applyNumberFormat="1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166" fontId="2" fillId="0" borderId="13" xfId="0" applyNumberFormat="1" applyFont="1" applyBorder="1" applyAlignment="1">
      <alignment horizontal="center" vertical="center"/>
    </xf>
    <xf numFmtId="165" fontId="8" fillId="10" borderId="1" xfId="0" applyNumberFormat="1" applyFont="1" applyFill="1" applyBorder="1" applyAlignment="1">
      <alignment horizontal="center" vertical="center"/>
    </xf>
    <xf numFmtId="0" fontId="0" fillId="10" borderId="0" xfId="0" applyFill="1" applyAlignment="1">
      <alignment horizontal="center"/>
    </xf>
    <xf numFmtId="168" fontId="1" fillId="10" borderId="9" xfId="0" applyNumberFormat="1" applyFont="1" applyFill="1" applyBorder="1" applyAlignment="1">
      <alignment horizontal="center" vertical="center"/>
    </xf>
    <xf numFmtId="164" fontId="0" fillId="2" borderId="1" xfId="0" applyNumberFormat="1" applyFill="1" applyBorder="1" applyAlignment="1">
      <alignment horizontal="center" vertical="center"/>
    </xf>
    <xf numFmtId="164" fontId="0" fillId="11" borderId="1" xfId="1" applyFont="1" applyFill="1" applyBorder="1" applyAlignment="1">
      <alignment horizontal="center" vertical="center"/>
    </xf>
    <xf numFmtId="0" fontId="0" fillId="11" borderId="1" xfId="0" applyFill="1" applyBorder="1" applyAlignment="1">
      <alignment horizontal="center" vertical="center"/>
    </xf>
    <xf numFmtId="10" fontId="0" fillId="11" borderId="1" xfId="2" applyNumberFormat="1" applyFont="1" applyFill="1" applyBorder="1" applyAlignment="1">
      <alignment horizontal="center" vertical="center"/>
    </xf>
    <xf numFmtId="164" fontId="8" fillId="11" borderId="1" xfId="1" applyFont="1" applyFill="1" applyBorder="1" applyAlignment="1">
      <alignment horizontal="center" vertical="center"/>
    </xf>
    <xf numFmtId="164" fontId="8" fillId="3" borderId="1" xfId="0" applyNumberFormat="1" applyFont="1" applyFill="1" applyBorder="1" applyAlignment="1">
      <alignment horizontal="center" vertical="center"/>
    </xf>
    <xf numFmtId="167" fontId="1" fillId="3" borderId="11" xfId="0" applyNumberFormat="1" applyFont="1" applyFill="1" applyBorder="1" applyAlignment="1">
      <alignment horizontal="center" vertical="center"/>
    </xf>
    <xf numFmtId="164" fontId="8" fillId="4" borderId="1" xfId="0" applyNumberFormat="1" applyFont="1" applyFill="1" applyBorder="1" applyAlignment="1">
      <alignment horizontal="center" vertical="center"/>
    </xf>
    <xf numFmtId="170" fontId="1" fillId="9" borderId="11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2" fillId="7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11" borderId="2" xfId="0" applyFill="1" applyBorder="1" applyAlignment="1">
      <alignment horizontal="center"/>
    </xf>
    <xf numFmtId="0" fontId="0" fillId="11" borderId="14" xfId="0" applyFill="1" applyBorder="1" applyAlignment="1">
      <alignment horizontal="center"/>
    </xf>
    <xf numFmtId="0" fontId="0" fillId="11" borderId="15" xfId="0" applyFill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2" fillId="7" borderId="3" xfId="0" applyFont="1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12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8" borderId="2" xfId="0" applyFill="1" applyBorder="1" applyAlignment="1">
      <alignment horizontal="center"/>
    </xf>
    <xf numFmtId="0" fontId="0" fillId="8" borderId="14" xfId="0" applyFill="1" applyBorder="1" applyAlignment="1">
      <alignment horizontal="center"/>
    </xf>
    <xf numFmtId="0" fontId="0" fillId="8" borderId="15" xfId="0" applyFill="1" applyBorder="1" applyAlignment="1">
      <alignment horizontal="center"/>
    </xf>
    <xf numFmtId="0" fontId="2" fillId="7" borderId="16" xfId="0" applyFont="1" applyFill="1" applyBorder="1" applyAlignment="1">
      <alignment horizontal="center" vertical="center"/>
    </xf>
    <xf numFmtId="0" fontId="2" fillId="7" borderId="17" xfId="0" applyFont="1" applyFill="1" applyBorder="1" applyAlignment="1">
      <alignment horizontal="center" vertical="center"/>
    </xf>
    <xf numFmtId="0" fontId="2" fillId="7" borderId="7" xfId="0" applyFont="1" applyFill="1" applyBorder="1" applyAlignment="1">
      <alignment horizontal="center" vertical="center"/>
    </xf>
    <xf numFmtId="0" fontId="2" fillId="7" borderId="18" xfId="0" applyFont="1" applyFill="1" applyBorder="1" applyAlignment="1">
      <alignment horizontal="center" vertical="center"/>
    </xf>
    <xf numFmtId="0" fontId="6" fillId="5" borderId="19" xfId="0" applyFont="1" applyFill="1" applyBorder="1" applyAlignment="1">
      <alignment horizontal="center" vertical="center"/>
    </xf>
    <xf numFmtId="0" fontId="6" fillId="5" borderId="20" xfId="0" applyFont="1" applyFill="1" applyBorder="1" applyAlignment="1">
      <alignment horizontal="center" vertical="center"/>
    </xf>
    <xf numFmtId="164" fontId="0" fillId="2" borderId="3" xfId="0" applyNumberForma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164" fontId="0" fillId="2" borderId="3" xfId="1" applyFont="1" applyFill="1" applyBorder="1" applyAlignment="1">
      <alignment horizontal="center" vertical="center"/>
    </xf>
    <xf numFmtId="164" fontId="0" fillId="2" borderId="4" xfId="1" applyFont="1" applyFill="1" applyBorder="1" applyAlignment="1">
      <alignment horizontal="center" vertical="center"/>
    </xf>
    <xf numFmtId="164" fontId="0" fillId="2" borderId="8" xfId="1" applyFont="1" applyFill="1" applyBorder="1" applyAlignment="1">
      <alignment horizontal="center" vertical="center"/>
    </xf>
    <xf numFmtId="164" fontId="0" fillId="2" borderId="4" xfId="0" applyNumberFormat="1" applyFill="1" applyBorder="1" applyAlignment="1">
      <alignment horizontal="center" vertical="center"/>
    </xf>
    <xf numFmtId="164" fontId="0" fillId="2" borderId="8" xfId="0" applyNumberFormat="1" applyFill="1" applyBorder="1" applyAlignment="1">
      <alignment horizontal="center" vertical="center"/>
    </xf>
    <xf numFmtId="164" fontId="2" fillId="2" borderId="3" xfId="1" applyFont="1" applyFill="1" applyBorder="1" applyAlignment="1">
      <alignment horizontal="center" vertical="center" wrapText="1"/>
    </xf>
    <xf numFmtId="164" fontId="2" fillId="2" borderId="8" xfId="1" applyFont="1" applyFill="1" applyBorder="1" applyAlignment="1">
      <alignment horizontal="center" vertical="center" wrapText="1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43C79B-FF91-4BE5-B2EF-1F0C3B7386EA}">
  <dimension ref="B1:U41"/>
  <sheetViews>
    <sheetView tabSelected="1" topLeftCell="C1" zoomScale="80" zoomScaleNormal="80" workbookViewId="0">
      <selection activeCell="H44" sqref="H44"/>
    </sheetView>
  </sheetViews>
  <sheetFormatPr baseColWidth="10" defaultColWidth="9.1640625" defaultRowHeight="16" x14ac:dyDescent="0.2"/>
  <cols>
    <col min="2" max="2" width="4.5" style="1" bestFit="1" customWidth="1"/>
    <col min="3" max="3" width="23.5" style="1" bestFit="1" customWidth="1"/>
    <col min="4" max="4" width="7.33203125" style="1" bestFit="1" customWidth="1"/>
    <col min="5" max="5" width="31.1640625" style="1" bestFit="1" customWidth="1"/>
    <col min="6" max="6" width="28.5" style="1" customWidth="1"/>
    <col min="7" max="7" width="15.33203125" style="1" bestFit="1" customWidth="1"/>
    <col min="8" max="8" width="30.5" customWidth="1"/>
    <col min="9" max="9" width="16.33203125" customWidth="1"/>
    <col min="10" max="10" width="22.5" style="2" bestFit="1" customWidth="1"/>
    <col min="11" max="11" width="10.5" bestFit="1" customWidth="1"/>
    <col min="12" max="12" width="24.1640625" bestFit="1" customWidth="1"/>
    <col min="13" max="13" width="17.6640625" bestFit="1" customWidth="1"/>
    <col min="14" max="14" width="13" bestFit="1" customWidth="1"/>
    <col min="15" max="15" width="12.33203125" bestFit="1" customWidth="1"/>
    <col min="16" max="16" width="17.6640625" bestFit="1" customWidth="1"/>
    <col min="17" max="18" width="12.33203125" bestFit="1" customWidth="1"/>
    <col min="19" max="19" width="20.83203125" customWidth="1"/>
    <col min="20" max="20" width="20.1640625" customWidth="1"/>
    <col min="21" max="21" width="21" customWidth="1"/>
    <col min="22" max="22" width="9" bestFit="1" customWidth="1"/>
  </cols>
  <sheetData>
    <row r="1" spans="2:21" ht="15.75" customHeight="1" x14ac:dyDescent="0.2">
      <c r="B1" s="64" t="s">
        <v>99</v>
      </c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</row>
    <row r="2" spans="2:21" ht="15.75" customHeight="1" x14ac:dyDescent="0.2"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</row>
    <row r="3" spans="2:21" x14ac:dyDescent="0.2">
      <c r="I3" s="67" t="s">
        <v>88</v>
      </c>
      <c r="J3" s="68"/>
      <c r="K3" s="69"/>
    </row>
    <row r="4" spans="2:21" x14ac:dyDescent="0.2">
      <c r="M4" s="76" t="s">
        <v>84</v>
      </c>
      <c r="N4" s="77"/>
      <c r="O4" s="78"/>
      <c r="P4" s="79" t="s">
        <v>86</v>
      </c>
      <c r="Q4" s="79"/>
      <c r="R4" s="79"/>
      <c r="S4" s="80" t="s">
        <v>85</v>
      </c>
      <c r="T4" s="81"/>
      <c r="U4" s="82"/>
    </row>
    <row r="5" spans="2:21" s="36" customFormat="1" x14ac:dyDescent="0.2">
      <c r="B5" s="41" t="s">
        <v>89</v>
      </c>
      <c r="C5" s="40" t="s">
        <v>0</v>
      </c>
      <c r="D5" s="38" t="s">
        <v>89</v>
      </c>
      <c r="E5" s="37" t="s">
        <v>38</v>
      </c>
      <c r="F5" s="37" t="s">
        <v>39</v>
      </c>
      <c r="G5" s="37" t="s">
        <v>40</v>
      </c>
      <c r="H5" s="37" t="s">
        <v>41</v>
      </c>
      <c r="I5" s="38" t="s">
        <v>43</v>
      </c>
      <c r="J5" s="38" t="s">
        <v>44</v>
      </c>
      <c r="K5" s="38" t="s">
        <v>87</v>
      </c>
      <c r="L5" s="39" t="s">
        <v>45</v>
      </c>
      <c r="M5" s="38" t="s">
        <v>46</v>
      </c>
      <c r="N5" s="38" t="s">
        <v>47</v>
      </c>
      <c r="O5" s="38" t="s">
        <v>48</v>
      </c>
      <c r="P5" s="38" t="s">
        <v>46</v>
      </c>
      <c r="Q5" s="38" t="s">
        <v>47</v>
      </c>
      <c r="R5" s="38" t="s">
        <v>48</v>
      </c>
      <c r="S5" s="38" t="s">
        <v>46</v>
      </c>
      <c r="T5" s="38" t="s">
        <v>47</v>
      </c>
      <c r="U5" s="38" t="s">
        <v>48</v>
      </c>
    </row>
    <row r="6" spans="2:21" x14ac:dyDescent="0.2">
      <c r="B6" s="66" t="s">
        <v>90</v>
      </c>
      <c r="C6" s="65" t="s">
        <v>1</v>
      </c>
      <c r="D6" s="20" t="s">
        <v>22</v>
      </c>
      <c r="E6" s="15" t="s">
        <v>2</v>
      </c>
      <c r="F6" s="42">
        <v>1978.8888240339511</v>
      </c>
      <c r="G6" s="4"/>
      <c r="H6" s="12"/>
      <c r="I6" s="56"/>
      <c r="J6" s="57"/>
      <c r="K6" s="58"/>
      <c r="L6" s="14"/>
      <c r="M6" s="11"/>
      <c r="N6" s="89">
        <f>+M6+M7+M8+M9</f>
        <v>0</v>
      </c>
      <c r="O6" s="89">
        <f>+N6+N10</f>
        <v>0</v>
      </c>
      <c r="P6" s="13">
        <f>+I6</f>
        <v>0</v>
      </c>
      <c r="Q6" s="89">
        <f>+P6+P7+P8+P9</f>
        <v>0</v>
      </c>
      <c r="R6" s="89">
        <f>+Q6+Q10</f>
        <v>0</v>
      </c>
      <c r="S6" s="13">
        <f>+F6*K6</f>
        <v>0</v>
      </c>
      <c r="T6" s="89">
        <f>+SUM(S6:S9)</f>
        <v>0</v>
      </c>
      <c r="U6" s="89">
        <f>+SUM(T6:T10)</f>
        <v>0</v>
      </c>
    </row>
    <row r="7" spans="2:21" x14ac:dyDescent="0.2">
      <c r="B7" s="66"/>
      <c r="C7" s="65"/>
      <c r="D7" s="20" t="s">
        <v>23</v>
      </c>
      <c r="E7" s="15" t="s">
        <v>3</v>
      </c>
      <c r="F7" s="42">
        <v>593.66664721018526</v>
      </c>
      <c r="G7" s="4"/>
      <c r="H7" s="12"/>
      <c r="I7" s="56"/>
      <c r="J7" s="57"/>
      <c r="K7" s="58"/>
      <c r="L7" s="14"/>
      <c r="M7" s="11"/>
      <c r="N7" s="90"/>
      <c r="O7" s="90"/>
      <c r="P7" s="13">
        <f t="shared" ref="P7:P10" si="0">+I7</f>
        <v>0</v>
      </c>
      <c r="Q7" s="90"/>
      <c r="R7" s="90"/>
      <c r="S7" s="13">
        <f t="shared" ref="S7" si="1">+F7*K7</f>
        <v>0</v>
      </c>
      <c r="T7" s="90"/>
      <c r="U7" s="90"/>
    </row>
    <row r="8" spans="2:21" x14ac:dyDescent="0.2">
      <c r="B8" s="66"/>
      <c r="C8" s="65"/>
      <c r="D8" s="20" t="s">
        <v>24</v>
      </c>
      <c r="E8" s="15" t="s">
        <v>4</v>
      </c>
      <c r="F8" s="42">
        <v>1056.9105691056911</v>
      </c>
      <c r="G8" s="4"/>
      <c r="H8" s="12"/>
      <c r="I8" s="56"/>
      <c r="J8" s="57"/>
      <c r="K8" s="58"/>
      <c r="L8" s="14"/>
      <c r="M8" s="11"/>
      <c r="N8" s="90"/>
      <c r="O8" s="90"/>
      <c r="P8" s="13">
        <f t="shared" si="0"/>
        <v>0</v>
      </c>
      <c r="Q8" s="90"/>
      <c r="R8" s="90"/>
      <c r="S8" s="13">
        <f>+F8*K8</f>
        <v>0</v>
      </c>
      <c r="T8" s="90"/>
      <c r="U8" s="90"/>
    </row>
    <row r="9" spans="2:21" x14ac:dyDescent="0.2">
      <c r="B9" s="66"/>
      <c r="C9" s="65"/>
      <c r="D9" s="20" t="s">
        <v>25</v>
      </c>
      <c r="E9" s="15" t="s">
        <v>5</v>
      </c>
      <c r="F9" s="43">
        <v>19918.699186991871</v>
      </c>
      <c r="G9" s="5"/>
      <c r="H9" s="12"/>
      <c r="I9" s="56"/>
      <c r="J9" s="57"/>
      <c r="K9" s="58"/>
      <c r="L9" s="14"/>
      <c r="M9" s="3"/>
      <c r="N9" s="91"/>
      <c r="O9" s="90"/>
      <c r="P9" s="13">
        <f t="shared" si="0"/>
        <v>0</v>
      </c>
      <c r="Q9" s="91"/>
      <c r="R9" s="90"/>
      <c r="S9" s="13">
        <f>+F9*K9</f>
        <v>0</v>
      </c>
      <c r="T9" s="90"/>
      <c r="U9" s="90"/>
    </row>
    <row r="10" spans="2:21" x14ac:dyDescent="0.2">
      <c r="B10" s="66" t="s">
        <v>91</v>
      </c>
      <c r="C10" s="65" t="s">
        <v>6</v>
      </c>
      <c r="D10" s="20" t="s">
        <v>26</v>
      </c>
      <c r="E10" s="15" t="s">
        <v>7</v>
      </c>
      <c r="F10" s="43">
        <v>20354.285047206358</v>
      </c>
      <c r="G10" s="5"/>
      <c r="H10" s="12"/>
      <c r="I10" s="56"/>
      <c r="J10" s="57"/>
      <c r="K10" s="58"/>
      <c r="L10" s="14"/>
      <c r="M10" s="3"/>
      <c r="N10" s="3">
        <f>+M10</f>
        <v>0</v>
      </c>
      <c r="O10" s="91"/>
      <c r="P10" s="13">
        <f t="shared" si="0"/>
        <v>0</v>
      </c>
      <c r="Q10" s="13">
        <f>+P10</f>
        <v>0</v>
      </c>
      <c r="R10" s="91"/>
      <c r="S10" s="13">
        <f>+F10*K10</f>
        <v>0</v>
      </c>
      <c r="T10" s="55">
        <f>+S10</f>
        <v>0</v>
      </c>
      <c r="U10" s="91"/>
    </row>
    <row r="11" spans="2:21" x14ac:dyDescent="0.2">
      <c r="B11" s="66"/>
      <c r="C11" s="65"/>
      <c r="D11" s="20" t="s">
        <v>27</v>
      </c>
      <c r="E11" s="23" t="s">
        <v>8</v>
      </c>
      <c r="F11" s="44">
        <v>2261.5872274673729</v>
      </c>
      <c r="G11" s="22"/>
      <c r="H11" s="24"/>
      <c r="I11" s="25" t="s">
        <v>83</v>
      </c>
      <c r="J11" s="25" t="s">
        <v>83</v>
      </c>
      <c r="K11" s="25" t="s">
        <v>83</v>
      </c>
      <c r="L11" s="25" t="s">
        <v>83</v>
      </c>
      <c r="M11" s="25" t="s">
        <v>83</v>
      </c>
      <c r="N11" s="25" t="s">
        <v>83</v>
      </c>
      <c r="O11" s="25" t="s">
        <v>83</v>
      </c>
      <c r="P11" s="25" t="s">
        <v>83</v>
      </c>
      <c r="Q11" s="25" t="s">
        <v>83</v>
      </c>
      <c r="R11" s="25" t="s">
        <v>83</v>
      </c>
      <c r="S11" s="25" t="s">
        <v>83</v>
      </c>
      <c r="T11" s="25" t="s">
        <v>83</v>
      </c>
      <c r="U11" s="25" t="s">
        <v>83</v>
      </c>
    </row>
    <row r="12" spans="2:21" x14ac:dyDescent="0.2">
      <c r="B12" s="70" t="s">
        <v>92</v>
      </c>
      <c r="C12" s="72" t="s">
        <v>9</v>
      </c>
      <c r="D12" s="20" t="s">
        <v>95</v>
      </c>
      <c r="E12" s="23" t="s">
        <v>98</v>
      </c>
      <c r="F12" s="44">
        <v>1250</v>
      </c>
      <c r="G12" s="21"/>
      <c r="H12" s="24"/>
      <c r="I12" s="25" t="s">
        <v>83</v>
      </c>
      <c r="J12" s="25" t="s">
        <v>83</v>
      </c>
      <c r="K12" s="25" t="s">
        <v>83</v>
      </c>
      <c r="L12" s="25" t="s">
        <v>83</v>
      </c>
      <c r="M12" s="25" t="s">
        <v>83</v>
      </c>
      <c r="N12" s="25" t="s">
        <v>83</v>
      </c>
      <c r="O12" s="25" t="s">
        <v>83</v>
      </c>
      <c r="P12" s="25" t="s">
        <v>83</v>
      </c>
      <c r="Q12" s="25" t="s">
        <v>83</v>
      </c>
      <c r="R12" s="25" t="s">
        <v>83</v>
      </c>
      <c r="S12" s="25" t="s">
        <v>83</v>
      </c>
      <c r="T12" s="25" t="s">
        <v>83</v>
      </c>
      <c r="U12" s="25" t="s">
        <v>83</v>
      </c>
    </row>
    <row r="13" spans="2:21" x14ac:dyDescent="0.2">
      <c r="B13" s="71"/>
      <c r="C13" s="73"/>
      <c r="D13" s="20" t="s">
        <v>96</v>
      </c>
      <c r="E13" s="23" t="s">
        <v>97</v>
      </c>
      <c r="F13" s="44">
        <v>7208.8092875522507</v>
      </c>
      <c r="G13" s="21"/>
      <c r="H13" s="24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</row>
    <row r="14" spans="2:21" x14ac:dyDescent="0.2">
      <c r="B14" s="66" t="s">
        <v>93</v>
      </c>
      <c r="C14" s="65" t="s">
        <v>10</v>
      </c>
      <c r="D14" s="20" t="s">
        <v>28</v>
      </c>
      <c r="E14" s="23" t="s">
        <v>11</v>
      </c>
      <c r="F14" s="44">
        <v>9804.8780487804888</v>
      </c>
      <c r="G14" s="22"/>
      <c r="H14" s="24"/>
      <c r="I14" s="25" t="s">
        <v>83</v>
      </c>
      <c r="J14" s="25" t="s">
        <v>83</v>
      </c>
      <c r="K14" s="25" t="s">
        <v>83</v>
      </c>
      <c r="L14" s="25" t="s">
        <v>83</v>
      </c>
      <c r="M14" s="25" t="s">
        <v>83</v>
      </c>
      <c r="N14" s="25" t="s">
        <v>83</v>
      </c>
      <c r="O14" s="25" t="s">
        <v>83</v>
      </c>
      <c r="P14" s="25" t="s">
        <v>83</v>
      </c>
      <c r="Q14" s="25" t="s">
        <v>83</v>
      </c>
      <c r="R14" s="25" t="s">
        <v>83</v>
      </c>
      <c r="S14" s="25" t="s">
        <v>83</v>
      </c>
      <c r="T14" s="25" t="s">
        <v>83</v>
      </c>
      <c r="U14" s="25" t="s">
        <v>83</v>
      </c>
    </row>
    <row r="15" spans="2:21" x14ac:dyDescent="0.2">
      <c r="B15" s="66"/>
      <c r="C15" s="65"/>
      <c r="D15" s="20" t="s">
        <v>29</v>
      </c>
      <c r="E15" s="23" t="s">
        <v>12</v>
      </c>
      <c r="F15" s="44">
        <v>1219.5121951219512</v>
      </c>
      <c r="G15" s="21"/>
      <c r="H15" s="24"/>
      <c r="I15" s="25" t="s">
        <v>83</v>
      </c>
      <c r="J15" s="25" t="s">
        <v>83</v>
      </c>
      <c r="K15" s="25" t="s">
        <v>83</v>
      </c>
      <c r="L15" s="25" t="s">
        <v>83</v>
      </c>
      <c r="M15" s="25" t="s">
        <v>83</v>
      </c>
      <c r="N15" s="25" t="s">
        <v>83</v>
      </c>
      <c r="O15" s="25" t="s">
        <v>83</v>
      </c>
      <c r="P15" s="25" t="s">
        <v>83</v>
      </c>
      <c r="Q15" s="25" t="s">
        <v>83</v>
      </c>
      <c r="R15" s="25" t="s">
        <v>83</v>
      </c>
      <c r="S15" s="25" t="s">
        <v>83</v>
      </c>
      <c r="T15" s="25" t="s">
        <v>83</v>
      </c>
      <c r="U15" s="25" t="s">
        <v>83</v>
      </c>
    </row>
    <row r="16" spans="2:21" x14ac:dyDescent="0.2">
      <c r="B16" s="66"/>
      <c r="C16" s="65"/>
      <c r="D16" s="20" t="s">
        <v>30</v>
      </c>
      <c r="E16" s="23" t="s">
        <v>13</v>
      </c>
      <c r="F16" s="45">
        <v>126728.3890961729</v>
      </c>
      <c r="G16" s="22"/>
      <c r="H16" s="24"/>
      <c r="I16" s="25" t="s">
        <v>83</v>
      </c>
      <c r="J16" s="25" t="s">
        <v>83</v>
      </c>
      <c r="K16" s="25" t="s">
        <v>83</v>
      </c>
      <c r="L16" s="25" t="s">
        <v>83</v>
      </c>
      <c r="M16" s="25" t="s">
        <v>83</v>
      </c>
      <c r="N16" s="25" t="s">
        <v>83</v>
      </c>
      <c r="O16" s="25" t="s">
        <v>83</v>
      </c>
      <c r="P16" s="25" t="s">
        <v>83</v>
      </c>
      <c r="Q16" s="25" t="s">
        <v>83</v>
      </c>
      <c r="R16" s="25" t="s">
        <v>83</v>
      </c>
      <c r="S16" s="25" t="s">
        <v>83</v>
      </c>
      <c r="T16" s="25" t="s">
        <v>83</v>
      </c>
      <c r="U16" s="25" t="s">
        <v>83</v>
      </c>
    </row>
    <row r="17" spans="2:21" x14ac:dyDescent="0.2">
      <c r="B17" s="66"/>
      <c r="C17" s="65"/>
      <c r="D17" s="20" t="s">
        <v>31</v>
      </c>
      <c r="E17" s="23" t="s">
        <v>14</v>
      </c>
      <c r="F17" s="45">
        <v>326403.47506484261</v>
      </c>
      <c r="G17" s="22"/>
      <c r="H17" s="24"/>
      <c r="I17" s="25" t="s">
        <v>83</v>
      </c>
      <c r="J17" s="25" t="s">
        <v>83</v>
      </c>
      <c r="K17" s="25" t="s">
        <v>83</v>
      </c>
      <c r="L17" s="25" t="s">
        <v>83</v>
      </c>
      <c r="M17" s="25" t="s">
        <v>83</v>
      </c>
      <c r="N17" s="25" t="s">
        <v>83</v>
      </c>
      <c r="O17" s="25" t="s">
        <v>83</v>
      </c>
      <c r="P17" s="25" t="s">
        <v>83</v>
      </c>
      <c r="Q17" s="25" t="s">
        <v>83</v>
      </c>
      <c r="R17" s="25" t="s">
        <v>83</v>
      </c>
      <c r="S17" s="25" t="s">
        <v>83</v>
      </c>
      <c r="T17" s="25" t="s">
        <v>83</v>
      </c>
      <c r="U17" s="25" t="s">
        <v>83</v>
      </c>
    </row>
    <row r="18" spans="2:21" x14ac:dyDescent="0.2">
      <c r="B18" s="66"/>
      <c r="C18" s="65"/>
      <c r="D18" s="20" t="s">
        <v>32</v>
      </c>
      <c r="E18" s="23" t="s">
        <v>15</v>
      </c>
      <c r="F18" s="45">
        <v>68494.042081437452</v>
      </c>
      <c r="G18" s="22"/>
      <c r="H18" s="24"/>
      <c r="I18" s="25" t="s">
        <v>83</v>
      </c>
      <c r="J18" s="25" t="s">
        <v>83</v>
      </c>
      <c r="K18" s="25" t="s">
        <v>83</v>
      </c>
      <c r="L18" s="25" t="s">
        <v>83</v>
      </c>
      <c r="M18" s="25" t="s">
        <v>83</v>
      </c>
      <c r="N18" s="25" t="s">
        <v>83</v>
      </c>
      <c r="O18" s="25" t="s">
        <v>83</v>
      </c>
      <c r="P18" s="25" t="s">
        <v>83</v>
      </c>
      <c r="Q18" s="25" t="s">
        <v>83</v>
      </c>
      <c r="R18" s="25" t="s">
        <v>83</v>
      </c>
      <c r="S18" s="25" t="s">
        <v>83</v>
      </c>
      <c r="T18" s="25" t="s">
        <v>83</v>
      </c>
      <c r="U18" s="25" t="s">
        <v>83</v>
      </c>
    </row>
    <row r="19" spans="2:21" x14ac:dyDescent="0.2">
      <c r="B19" s="66"/>
      <c r="C19" s="65"/>
      <c r="D19" s="20" t="s">
        <v>33</v>
      </c>
      <c r="E19" s="23" t="s">
        <v>16</v>
      </c>
      <c r="F19" s="45">
        <v>27014.803063414634</v>
      </c>
      <c r="G19" s="22"/>
      <c r="H19" s="24"/>
      <c r="I19" s="25" t="s">
        <v>83</v>
      </c>
      <c r="J19" s="25" t="s">
        <v>83</v>
      </c>
      <c r="K19" s="25" t="s">
        <v>83</v>
      </c>
      <c r="L19" s="25" t="s">
        <v>83</v>
      </c>
      <c r="M19" s="25" t="s">
        <v>83</v>
      </c>
      <c r="N19" s="25" t="s">
        <v>83</v>
      </c>
      <c r="O19" s="25" t="s">
        <v>83</v>
      </c>
      <c r="P19" s="25" t="s">
        <v>83</v>
      </c>
      <c r="Q19" s="25" t="s">
        <v>83</v>
      </c>
      <c r="R19" s="25" t="s">
        <v>83</v>
      </c>
      <c r="S19" s="25" t="s">
        <v>83</v>
      </c>
      <c r="T19" s="25" t="s">
        <v>83</v>
      </c>
      <c r="U19" s="25" t="s">
        <v>83</v>
      </c>
    </row>
    <row r="20" spans="2:21" x14ac:dyDescent="0.2">
      <c r="B20" s="66" t="s">
        <v>94</v>
      </c>
      <c r="C20" s="65" t="s">
        <v>17</v>
      </c>
      <c r="D20" s="20" t="s">
        <v>34</v>
      </c>
      <c r="E20" s="23" t="s">
        <v>18</v>
      </c>
      <c r="F20" s="46">
        <v>813.00813008130001</v>
      </c>
      <c r="G20" s="21"/>
      <c r="H20" s="24"/>
      <c r="I20" s="25" t="s">
        <v>83</v>
      </c>
      <c r="J20" s="25" t="s">
        <v>83</v>
      </c>
      <c r="K20" s="25" t="s">
        <v>83</v>
      </c>
      <c r="L20" s="25" t="s">
        <v>83</v>
      </c>
      <c r="M20" s="25" t="s">
        <v>83</v>
      </c>
      <c r="N20" s="25" t="s">
        <v>83</v>
      </c>
      <c r="O20" s="25" t="s">
        <v>83</v>
      </c>
      <c r="P20" s="25" t="s">
        <v>83</v>
      </c>
      <c r="Q20" s="25" t="s">
        <v>83</v>
      </c>
      <c r="R20" s="25" t="s">
        <v>83</v>
      </c>
      <c r="S20" s="25" t="s">
        <v>83</v>
      </c>
      <c r="T20" s="25" t="s">
        <v>83</v>
      </c>
      <c r="U20" s="25" t="s">
        <v>83</v>
      </c>
    </row>
    <row r="21" spans="2:21" x14ac:dyDescent="0.2">
      <c r="B21" s="66"/>
      <c r="C21" s="65"/>
      <c r="D21" s="20" t="s">
        <v>35</v>
      </c>
      <c r="E21" s="23" t="s">
        <v>19</v>
      </c>
      <c r="F21" s="46">
        <v>1056.9105691056911</v>
      </c>
      <c r="G21" s="21"/>
      <c r="H21" s="24"/>
      <c r="I21" s="25" t="s">
        <v>83</v>
      </c>
      <c r="J21" s="25" t="s">
        <v>83</v>
      </c>
      <c r="K21" s="25" t="s">
        <v>83</v>
      </c>
      <c r="L21" s="25" t="s">
        <v>83</v>
      </c>
      <c r="M21" s="25" t="s">
        <v>83</v>
      </c>
      <c r="N21" s="25" t="s">
        <v>83</v>
      </c>
      <c r="O21" s="25" t="s">
        <v>83</v>
      </c>
      <c r="P21" s="25" t="s">
        <v>83</v>
      </c>
      <c r="Q21" s="25" t="s">
        <v>83</v>
      </c>
      <c r="R21" s="25" t="s">
        <v>83</v>
      </c>
      <c r="S21" s="25" t="s">
        <v>83</v>
      </c>
      <c r="T21" s="25" t="s">
        <v>83</v>
      </c>
      <c r="U21" s="25" t="s">
        <v>83</v>
      </c>
    </row>
    <row r="22" spans="2:21" x14ac:dyDescent="0.2">
      <c r="B22" s="66"/>
      <c r="C22" s="65"/>
      <c r="D22" s="20" t="s">
        <v>36</v>
      </c>
      <c r="E22" s="23" t="s">
        <v>20</v>
      </c>
      <c r="F22" s="47">
        <v>9105.6910569105694</v>
      </c>
      <c r="G22" s="21"/>
      <c r="H22" s="24"/>
      <c r="I22" s="25" t="s">
        <v>83</v>
      </c>
      <c r="J22" s="25" t="s">
        <v>83</v>
      </c>
      <c r="K22" s="25" t="s">
        <v>83</v>
      </c>
      <c r="L22" s="25" t="s">
        <v>83</v>
      </c>
      <c r="M22" s="25" t="s">
        <v>83</v>
      </c>
      <c r="N22" s="25" t="s">
        <v>83</v>
      </c>
      <c r="O22" s="25" t="s">
        <v>83</v>
      </c>
      <c r="P22" s="25" t="s">
        <v>83</v>
      </c>
      <c r="Q22" s="25" t="s">
        <v>83</v>
      </c>
      <c r="R22" s="25" t="s">
        <v>83</v>
      </c>
      <c r="S22" s="25" t="s">
        <v>83</v>
      </c>
      <c r="T22" s="25" t="s">
        <v>83</v>
      </c>
      <c r="U22" s="25" t="s">
        <v>83</v>
      </c>
    </row>
    <row r="23" spans="2:21" x14ac:dyDescent="0.2">
      <c r="B23" s="66"/>
      <c r="C23" s="65"/>
      <c r="D23" s="20" t="s">
        <v>37</v>
      </c>
      <c r="E23" s="23" t="s">
        <v>21</v>
      </c>
      <c r="F23" s="47">
        <v>487.80487804878049</v>
      </c>
      <c r="G23" s="21"/>
      <c r="H23" s="24"/>
      <c r="I23" s="25" t="s">
        <v>83</v>
      </c>
      <c r="J23" s="25" t="s">
        <v>83</v>
      </c>
      <c r="K23" s="25" t="s">
        <v>83</v>
      </c>
      <c r="L23" s="25" t="s">
        <v>83</v>
      </c>
      <c r="M23" s="25" t="s">
        <v>83</v>
      </c>
      <c r="N23" s="25" t="s">
        <v>83</v>
      </c>
      <c r="O23" s="25" t="s">
        <v>83</v>
      </c>
      <c r="P23" s="25" t="s">
        <v>83</v>
      </c>
      <c r="Q23" s="25" t="s">
        <v>83</v>
      </c>
      <c r="R23" s="25" t="s">
        <v>83</v>
      </c>
      <c r="S23" s="25" t="s">
        <v>83</v>
      </c>
      <c r="T23" s="25" t="s">
        <v>83</v>
      </c>
      <c r="U23" s="25" t="s">
        <v>83</v>
      </c>
    </row>
    <row r="24" spans="2:21" x14ac:dyDescent="0.2">
      <c r="E24" s="26" t="s">
        <v>42</v>
      </c>
      <c r="F24" s="48">
        <f>+SUM(F6:F23)</f>
        <v>625751.36097348412</v>
      </c>
      <c r="G24" s="25" t="s">
        <v>83</v>
      </c>
      <c r="H24" s="52"/>
      <c r="I24" s="59">
        <f>+SUM(I6:I23)</f>
        <v>0</v>
      </c>
      <c r="J24" s="25" t="s">
        <v>83</v>
      </c>
      <c r="K24" s="25" t="s">
        <v>83</v>
      </c>
      <c r="L24" s="27" t="s">
        <v>83</v>
      </c>
      <c r="M24" s="60">
        <f>+SUM(M6:M23)</f>
        <v>0</v>
      </c>
      <c r="N24" s="60">
        <f t="shared" ref="N24:O24" si="2">+SUM(N6:N23)</f>
        <v>0</v>
      </c>
      <c r="O24" s="60">
        <f t="shared" si="2"/>
        <v>0</v>
      </c>
      <c r="P24" s="62">
        <f>+SUM(P6:P23)</f>
        <v>0</v>
      </c>
      <c r="Q24" s="62">
        <f t="shared" ref="Q24:R24" si="3">+SUM(Q6:Q23)</f>
        <v>0</v>
      </c>
      <c r="R24" s="62">
        <f t="shared" si="3"/>
        <v>0</v>
      </c>
      <c r="S24" s="28">
        <f>+SUM(S6:S23)</f>
        <v>0</v>
      </c>
      <c r="T24" s="28">
        <f>+SUM(T6:T23)</f>
        <v>0</v>
      </c>
      <c r="U24" s="29">
        <f t="shared" ref="U24" si="4">+SUM(U6:U23)</f>
        <v>0</v>
      </c>
    </row>
    <row r="25" spans="2:21" ht="17" thickBot="1" x14ac:dyDescent="0.25">
      <c r="H25" s="53" t="s">
        <v>101</v>
      </c>
    </row>
    <row r="26" spans="2:21" ht="17" thickBot="1" x14ac:dyDescent="0.25">
      <c r="E26" s="87" t="s">
        <v>49</v>
      </c>
      <c r="F26" s="88"/>
      <c r="G26" s="6"/>
      <c r="H26" s="6" t="s">
        <v>50</v>
      </c>
      <c r="I26" s="7" t="s">
        <v>51</v>
      </c>
    </row>
    <row r="27" spans="2:21" ht="34" x14ac:dyDescent="0.2">
      <c r="E27" s="83" t="s">
        <v>53</v>
      </c>
      <c r="F27" s="16" t="s">
        <v>100</v>
      </c>
      <c r="G27" s="49"/>
      <c r="H27" s="8" t="s">
        <v>52</v>
      </c>
      <c r="I27" s="54">
        <f>+H24</f>
        <v>0</v>
      </c>
    </row>
    <row r="28" spans="2:21" ht="17" x14ac:dyDescent="0.2">
      <c r="E28" s="84"/>
      <c r="F28" s="17" t="s">
        <v>74</v>
      </c>
      <c r="G28" s="50"/>
      <c r="H28" s="9" t="s">
        <v>52</v>
      </c>
      <c r="I28" s="61">
        <f>+O24</f>
        <v>0</v>
      </c>
    </row>
    <row r="29" spans="2:21" ht="17" x14ac:dyDescent="0.2">
      <c r="E29" s="84"/>
      <c r="F29" s="17" t="s">
        <v>54</v>
      </c>
      <c r="G29" s="50"/>
      <c r="H29" s="9" t="s">
        <v>52</v>
      </c>
      <c r="I29" s="34">
        <f>+R24</f>
        <v>0</v>
      </c>
    </row>
    <row r="30" spans="2:21" ht="17" x14ac:dyDescent="0.2">
      <c r="E30" s="84"/>
      <c r="F30" s="17" t="s">
        <v>75</v>
      </c>
      <c r="G30" s="50"/>
      <c r="H30" s="9" t="s">
        <v>52</v>
      </c>
      <c r="I30" s="30">
        <f>+U24</f>
        <v>0</v>
      </c>
      <c r="J30" s="32"/>
    </row>
    <row r="31" spans="2:21" ht="34" x14ac:dyDescent="0.2">
      <c r="E31" s="85"/>
      <c r="F31" s="17" t="s">
        <v>76</v>
      </c>
      <c r="G31" s="50"/>
      <c r="H31" s="9" t="s">
        <v>55</v>
      </c>
      <c r="I31" s="63">
        <f>+F24</f>
        <v>625751.36097348412</v>
      </c>
    </row>
    <row r="32" spans="2:21" ht="17" x14ac:dyDescent="0.2">
      <c r="E32" s="86" t="s">
        <v>57</v>
      </c>
      <c r="F32" s="17" t="s">
        <v>77</v>
      </c>
      <c r="G32" s="50"/>
      <c r="H32" s="9" t="s">
        <v>56</v>
      </c>
      <c r="I32" s="33">
        <f>+I30-I29</f>
        <v>0</v>
      </c>
    </row>
    <row r="33" spans="5:10" ht="17" x14ac:dyDescent="0.2">
      <c r="E33" s="84"/>
      <c r="F33" s="17" t="s">
        <v>78</v>
      </c>
      <c r="G33" s="50"/>
      <c r="H33" s="9" t="s">
        <v>58</v>
      </c>
      <c r="I33" s="33">
        <f>+I30-I28</f>
        <v>0</v>
      </c>
    </row>
    <row r="34" spans="5:10" ht="17" x14ac:dyDescent="0.2">
      <c r="E34" s="85"/>
      <c r="F34" s="17" t="s">
        <v>79</v>
      </c>
      <c r="G34" s="50"/>
      <c r="H34" s="9" t="s">
        <v>59</v>
      </c>
      <c r="I34" s="33" t="e">
        <f>+I31-I37</f>
        <v>#DIV/0!</v>
      </c>
      <c r="J34" s="32"/>
    </row>
    <row r="35" spans="5:10" ht="34" x14ac:dyDescent="0.2">
      <c r="E35" s="74" t="s">
        <v>60</v>
      </c>
      <c r="F35" s="17" t="s">
        <v>80</v>
      </c>
      <c r="G35" s="50"/>
      <c r="H35" s="9" t="s">
        <v>61</v>
      </c>
      <c r="I35" s="31" t="e">
        <f>+I30/I29</f>
        <v>#DIV/0!</v>
      </c>
    </row>
    <row r="36" spans="5:10" ht="34" x14ac:dyDescent="0.2">
      <c r="E36" s="74"/>
      <c r="F36" s="17" t="s">
        <v>62</v>
      </c>
      <c r="G36" s="50"/>
      <c r="H36" s="9" t="s">
        <v>63</v>
      </c>
      <c r="I36" s="31" t="e">
        <f>+I30/I28</f>
        <v>#DIV/0!</v>
      </c>
    </row>
    <row r="37" spans="5:10" ht="34" x14ac:dyDescent="0.2">
      <c r="E37" s="86" t="s">
        <v>65</v>
      </c>
      <c r="F37" s="18" t="s">
        <v>82</v>
      </c>
      <c r="G37" s="50"/>
      <c r="H37" s="9" t="s">
        <v>64</v>
      </c>
      <c r="I37" s="31" t="e">
        <f>+I31/I35</f>
        <v>#DIV/0!</v>
      </c>
    </row>
    <row r="38" spans="5:10" ht="34" x14ac:dyDescent="0.2">
      <c r="E38" s="84"/>
      <c r="F38" s="18" t="s">
        <v>81</v>
      </c>
      <c r="G38" s="50"/>
      <c r="H38" s="9" t="s">
        <v>66</v>
      </c>
      <c r="I38" s="31" t="e">
        <f>+I27/I36</f>
        <v>#DIV/0!</v>
      </c>
    </row>
    <row r="39" spans="5:10" ht="34" x14ac:dyDescent="0.2">
      <c r="E39" s="85"/>
      <c r="F39" s="17" t="s">
        <v>67</v>
      </c>
      <c r="G39" s="50"/>
      <c r="H39" s="9" t="s">
        <v>68</v>
      </c>
      <c r="I39" s="31" t="e">
        <f>+I37-I29</f>
        <v>#DIV/0!</v>
      </c>
    </row>
    <row r="40" spans="5:10" ht="51" x14ac:dyDescent="0.2">
      <c r="E40" s="74" t="s">
        <v>69</v>
      </c>
      <c r="F40" s="18" t="s">
        <v>70</v>
      </c>
      <c r="G40" s="50"/>
      <c r="H40" s="9" t="s">
        <v>71</v>
      </c>
      <c r="I40" s="31">
        <f>+(I31-I30)/(I31-I29)</f>
        <v>1</v>
      </c>
    </row>
    <row r="41" spans="5:10" ht="52" thickBot="1" x14ac:dyDescent="0.25">
      <c r="E41" s="75"/>
      <c r="F41" s="19" t="s">
        <v>72</v>
      </c>
      <c r="G41" s="51"/>
      <c r="H41" s="10" t="s">
        <v>73</v>
      </c>
      <c r="I41" s="33" t="e">
        <f>+(I31-I30)/(I37-I29)</f>
        <v>#DIV/0!</v>
      </c>
      <c r="J41" s="32"/>
    </row>
  </sheetData>
  <mergeCells count="27">
    <mergeCell ref="E35:E36"/>
    <mergeCell ref="E40:E41"/>
    <mergeCell ref="M4:O4"/>
    <mergeCell ref="P4:R4"/>
    <mergeCell ref="S4:U4"/>
    <mergeCell ref="E27:E31"/>
    <mergeCell ref="E32:E34"/>
    <mergeCell ref="E37:E39"/>
    <mergeCell ref="E26:F26"/>
    <mergeCell ref="N6:N9"/>
    <mergeCell ref="O6:O10"/>
    <mergeCell ref="Q6:Q9"/>
    <mergeCell ref="R6:R10"/>
    <mergeCell ref="T6:T9"/>
    <mergeCell ref="U6:U10"/>
    <mergeCell ref="B1:U2"/>
    <mergeCell ref="C20:C23"/>
    <mergeCell ref="B20:B23"/>
    <mergeCell ref="C6:C9"/>
    <mergeCell ref="B6:B9"/>
    <mergeCell ref="C10:C11"/>
    <mergeCell ref="B10:B11"/>
    <mergeCell ref="C14:C19"/>
    <mergeCell ref="B14:B19"/>
    <mergeCell ref="I3:K3"/>
    <mergeCell ref="B12:B13"/>
    <mergeCell ref="C12:C1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162D16-2726-4D46-ABAB-FCE122DD752D}">
  <dimension ref="B1:U41"/>
  <sheetViews>
    <sheetView zoomScale="80" zoomScaleNormal="80" workbookViewId="0">
      <selection activeCell="J41" sqref="J41"/>
    </sheetView>
  </sheetViews>
  <sheetFormatPr baseColWidth="10" defaultColWidth="9.1640625" defaultRowHeight="16" x14ac:dyDescent="0.2"/>
  <cols>
    <col min="2" max="2" width="4.5" style="1" bestFit="1" customWidth="1"/>
    <col min="3" max="3" width="23.5" style="1" bestFit="1" customWidth="1"/>
    <col min="4" max="4" width="7.33203125" style="1" bestFit="1" customWidth="1"/>
    <col min="5" max="5" width="31.1640625" style="1" bestFit="1" customWidth="1"/>
    <col min="6" max="6" width="28.5" style="1" customWidth="1"/>
    <col min="7" max="7" width="15.33203125" style="1" customWidth="1"/>
    <col min="8" max="8" width="30.5" customWidth="1"/>
    <col min="9" max="9" width="16.33203125" customWidth="1"/>
    <col min="10" max="10" width="22.5" style="2" customWidth="1"/>
    <col min="11" max="11" width="10.5" customWidth="1"/>
    <col min="12" max="12" width="24.1640625" customWidth="1"/>
    <col min="13" max="13" width="17.6640625" bestFit="1" customWidth="1"/>
    <col min="14" max="14" width="13" bestFit="1" customWidth="1"/>
    <col min="15" max="15" width="12.33203125" bestFit="1" customWidth="1"/>
    <col min="16" max="16" width="18.83203125" customWidth="1"/>
    <col min="17" max="18" width="12.33203125" bestFit="1" customWidth="1"/>
    <col min="19" max="19" width="20.83203125" customWidth="1"/>
    <col min="20" max="20" width="20.1640625" customWidth="1"/>
    <col min="21" max="21" width="21" customWidth="1"/>
    <col min="22" max="22" width="9" bestFit="1" customWidth="1"/>
  </cols>
  <sheetData>
    <row r="1" spans="2:21" ht="15.75" customHeight="1" x14ac:dyDescent="0.2">
      <c r="B1" s="64" t="s">
        <v>102</v>
      </c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</row>
    <row r="2" spans="2:21" ht="15.75" customHeight="1" x14ac:dyDescent="0.2"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</row>
    <row r="3" spans="2:21" x14ac:dyDescent="0.2">
      <c r="I3" s="67" t="s">
        <v>88</v>
      </c>
      <c r="J3" s="68"/>
      <c r="K3" s="69"/>
    </row>
    <row r="4" spans="2:21" x14ac:dyDescent="0.2">
      <c r="M4" s="76" t="s">
        <v>84</v>
      </c>
      <c r="N4" s="77"/>
      <c r="O4" s="78"/>
      <c r="P4" s="79" t="s">
        <v>86</v>
      </c>
      <c r="Q4" s="79"/>
      <c r="R4" s="79"/>
      <c r="S4" s="80" t="s">
        <v>85</v>
      </c>
      <c r="T4" s="81"/>
      <c r="U4" s="82"/>
    </row>
    <row r="5" spans="2:21" s="36" customFormat="1" x14ac:dyDescent="0.2">
      <c r="B5" s="41" t="s">
        <v>89</v>
      </c>
      <c r="C5" s="40" t="s">
        <v>0</v>
      </c>
      <c r="D5" s="38" t="s">
        <v>89</v>
      </c>
      <c r="E5" s="37" t="s">
        <v>38</v>
      </c>
      <c r="F5" s="37" t="s">
        <v>39</v>
      </c>
      <c r="G5" s="37" t="s">
        <v>40</v>
      </c>
      <c r="H5" s="37" t="s">
        <v>41</v>
      </c>
      <c r="I5" s="38" t="s">
        <v>43</v>
      </c>
      <c r="J5" s="38" t="s">
        <v>44</v>
      </c>
      <c r="K5" s="38" t="s">
        <v>87</v>
      </c>
      <c r="L5" s="39" t="s">
        <v>45</v>
      </c>
      <c r="M5" s="38" t="s">
        <v>46</v>
      </c>
      <c r="N5" s="38" t="s">
        <v>47</v>
      </c>
      <c r="O5" s="38" t="s">
        <v>48</v>
      </c>
      <c r="P5" s="38" t="s">
        <v>46</v>
      </c>
      <c r="Q5" s="38" t="s">
        <v>47</v>
      </c>
      <c r="R5" s="38" t="s">
        <v>48</v>
      </c>
      <c r="S5" s="38" t="s">
        <v>46</v>
      </c>
      <c r="T5" s="38" t="s">
        <v>47</v>
      </c>
      <c r="U5" s="38" t="s">
        <v>48</v>
      </c>
    </row>
    <row r="6" spans="2:21" x14ac:dyDescent="0.2">
      <c r="B6" s="66" t="s">
        <v>90</v>
      </c>
      <c r="C6" s="65" t="s">
        <v>1</v>
      </c>
      <c r="D6" s="20" t="s">
        <v>22</v>
      </c>
      <c r="E6" s="15" t="s">
        <v>2</v>
      </c>
      <c r="F6" s="42">
        <v>1978.8888240339511</v>
      </c>
      <c r="G6" s="4"/>
      <c r="H6" s="12"/>
      <c r="I6" s="56"/>
      <c r="J6" s="57"/>
      <c r="K6" s="58"/>
      <c r="L6" s="14"/>
      <c r="M6" s="11"/>
      <c r="N6" s="89"/>
      <c r="O6" s="89"/>
      <c r="P6" s="13"/>
      <c r="Q6" s="89"/>
      <c r="R6" s="89"/>
      <c r="S6" s="13"/>
      <c r="T6" s="89"/>
      <c r="U6" s="89"/>
    </row>
    <row r="7" spans="2:21" x14ac:dyDescent="0.2">
      <c r="B7" s="66"/>
      <c r="C7" s="65"/>
      <c r="D7" s="20" t="s">
        <v>23</v>
      </c>
      <c r="E7" s="15" t="s">
        <v>3</v>
      </c>
      <c r="F7" s="42">
        <v>593.66664721018526</v>
      </c>
      <c r="G7" s="4"/>
      <c r="H7" s="12"/>
      <c r="I7" s="56"/>
      <c r="J7" s="57"/>
      <c r="K7" s="58"/>
      <c r="L7" s="14"/>
      <c r="M7" s="11"/>
      <c r="N7" s="90"/>
      <c r="O7" s="95"/>
      <c r="P7" s="13"/>
      <c r="Q7" s="90"/>
      <c r="R7" s="95"/>
      <c r="S7" s="13"/>
      <c r="T7" s="90"/>
      <c r="U7" s="95"/>
    </row>
    <row r="8" spans="2:21" x14ac:dyDescent="0.2">
      <c r="B8" s="66"/>
      <c r="C8" s="65"/>
      <c r="D8" s="20" t="s">
        <v>24</v>
      </c>
      <c r="E8" s="15" t="s">
        <v>4</v>
      </c>
      <c r="F8" s="42">
        <v>1056.9105691056911</v>
      </c>
      <c r="G8" s="4"/>
      <c r="H8" s="12"/>
      <c r="I8" s="56"/>
      <c r="J8" s="57"/>
      <c r="K8" s="58"/>
      <c r="L8" s="14"/>
      <c r="M8" s="11"/>
      <c r="N8" s="90"/>
      <c r="O8" s="95"/>
      <c r="P8" s="13"/>
      <c r="Q8" s="90"/>
      <c r="R8" s="95"/>
      <c r="S8" s="13"/>
      <c r="T8" s="90"/>
      <c r="U8" s="95"/>
    </row>
    <row r="9" spans="2:21" x14ac:dyDescent="0.2">
      <c r="B9" s="66"/>
      <c r="C9" s="65"/>
      <c r="D9" s="20" t="s">
        <v>25</v>
      </c>
      <c r="E9" s="15" t="s">
        <v>5</v>
      </c>
      <c r="F9" s="43">
        <v>19918.699186991871</v>
      </c>
      <c r="G9" s="5"/>
      <c r="H9" s="12"/>
      <c r="I9" s="56"/>
      <c r="J9" s="57"/>
      <c r="K9" s="58"/>
      <c r="L9" s="14"/>
      <c r="M9" s="3"/>
      <c r="N9" s="91"/>
      <c r="O9" s="95"/>
      <c r="P9" s="13"/>
      <c r="Q9" s="91"/>
      <c r="R9" s="95"/>
      <c r="S9" s="13"/>
      <c r="T9" s="90"/>
      <c r="U9" s="95"/>
    </row>
    <row r="10" spans="2:21" x14ac:dyDescent="0.2">
      <c r="B10" s="66" t="s">
        <v>91</v>
      </c>
      <c r="C10" s="65" t="s">
        <v>6</v>
      </c>
      <c r="D10" s="20" t="s">
        <v>26</v>
      </c>
      <c r="E10" s="15" t="s">
        <v>7</v>
      </c>
      <c r="F10" s="43">
        <v>20354.285047206358</v>
      </c>
      <c r="G10" s="5"/>
      <c r="H10" s="12"/>
      <c r="I10" s="56"/>
      <c r="J10" s="57"/>
      <c r="K10" s="58"/>
      <c r="L10" s="14"/>
      <c r="M10" s="3"/>
      <c r="N10" s="97"/>
      <c r="O10" s="95"/>
      <c r="P10" s="13"/>
      <c r="Q10" s="92"/>
      <c r="R10" s="95"/>
      <c r="S10" s="13"/>
      <c r="T10" s="89"/>
      <c r="U10" s="95"/>
    </row>
    <row r="11" spans="2:21" x14ac:dyDescent="0.2">
      <c r="B11" s="66"/>
      <c r="C11" s="65"/>
      <c r="D11" s="20" t="s">
        <v>27</v>
      </c>
      <c r="E11" s="15" t="s">
        <v>8</v>
      </c>
      <c r="F11" s="43">
        <v>2261.5872274673729</v>
      </c>
      <c r="G11" s="5"/>
      <c r="H11" s="12"/>
      <c r="I11" s="56"/>
      <c r="J11" s="56"/>
      <c r="K11" s="56"/>
      <c r="L11" s="13" t="s">
        <v>83</v>
      </c>
      <c r="M11" s="3"/>
      <c r="N11" s="98"/>
      <c r="O11" s="95"/>
      <c r="P11" s="13"/>
      <c r="Q11" s="94"/>
      <c r="R11" s="95"/>
      <c r="S11" s="13"/>
      <c r="T11" s="96"/>
      <c r="U11" s="95"/>
    </row>
    <row r="12" spans="2:21" x14ac:dyDescent="0.2">
      <c r="B12" s="70" t="s">
        <v>92</v>
      </c>
      <c r="C12" s="72" t="s">
        <v>9</v>
      </c>
      <c r="D12" s="20" t="s">
        <v>95</v>
      </c>
      <c r="E12" s="15" t="s">
        <v>98</v>
      </c>
      <c r="F12" s="43">
        <v>1250</v>
      </c>
      <c r="G12" s="4"/>
      <c r="H12" s="12"/>
      <c r="I12" s="56"/>
      <c r="J12" s="56"/>
      <c r="K12" s="56"/>
      <c r="L12" s="13" t="s">
        <v>83</v>
      </c>
      <c r="M12" s="3"/>
      <c r="N12" s="92"/>
      <c r="O12" s="95"/>
      <c r="P12" s="13"/>
      <c r="Q12" s="92"/>
      <c r="R12" s="95"/>
      <c r="S12" s="13"/>
      <c r="T12" s="92"/>
      <c r="U12" s="95"/>
    </row>
    <row r="13" spans="2:21" x14ac:dyDescent="0.2">
      <c r="B13" s="71"/>
      <c r="C13" s="73"/>
      <c r="D13" s="20" t="s">
        <v>96</v>
      </c>
      <c r="E13" s="15" t="s">
        <v>97</v>
      </c>
      <c r="F13" s="43">
        <v>7208.8092875522507</v>
      </c>
      <c r="G13" s="4"/>
      <c r="H13" s="12"/>
      <c r="I13" s="56"/>
      <c r="J13" s="56"/>
      <c r="K13" s="56"/>
      <c r="L13" s="13"/>
      <c r="M13" s="3"/>
      <c r="N13" s="94"/>
      <c r="O13" s="95"/>
      <c r="P13" s="13"/>
      <c r="Q13" s="94"/>
      <c r="R13" s="95"/>
      <c r="S13" s="13"/>
      <c r="T13" s="94"/>
      <c r="U13" s="95"/>
    </row>
    <row r="14" spans="2:21" x14ac:dyDescent="0.2">
      <c r="B14" s="66" t="s">
        <v>93</v>
      </c>
      <c r="C14" s="65" t="s">
        <v>10</v>
      </c>
      <c r="D14" s="20" t="s">
        <v>28</v>
      </c>
      <c r="E14" s="15" t="s">
        <v>11</v>
      </c>
      <c r="F14" s="43">
        <v>9804.8780487804888</v>
      </c>
      <c r="G14" s="5"/>
      <c r="H14" s="12"/>
      <c r="I14" s="56"/>
      <c r="J14" s="56"/>
      <c r="K14" s="56"/>
      <c r="L14" s="13" t="s">
        <v>83</v>
      </c>
      <c r="M14" s="3"/>
      <c r="N14" s="92"/>
      <c r="O14" s="95"/>
      <c r="P14" s="13"/>
      <c r="Q14" s="92"/>
      <c r="R14" s="95"/>
      <c r="S14" s="13"/>
      <c r="T14" s="92"/>
      <c r="U14" s="95"/>
    </row>
    <row r="15" spans="2:21" x14ac:dyDescent="0.2">
      <c r="B15" s="66"/>
      <c r="C15" s="65"/>
      <c r="D15" s="20" t="s">
        <v>29</v>
      </c>
      <c r="E15" s="15" t="s">
        <v>12</v>
      </c>
      <c r="F15" s="43">
        <v>1219.5121951219512</v>
      </c>
      <c r="G15" s="4"/>
      <c r="H15" s="12"/>
      <c r="I15" s="56"/>
      <c r="J15" s="56"/>
      <c r="K15" s="56"/>
      <c r="L15" s="13" t="s">
        <v>83</v>
      </c>
      <c r="M15" s="3"/>
      <c r="N15" s="93"/>
      <c r="O15" s="95"/>
      <c r="P15" s="13"/>
      <c r="Q15" s="93"/>
      <c r="R15" s="95"/>
      <c r="S15" s="13"/>
      <c r="T15" s="93"/>
      <c r="U15" s="95"/>
    </row>
    <row r="16" spans="2:21" x14ac:dyDescent="0.2">
      <c r="B16" s="66"/>
      <c r="C16" s="65"/>
      <c r="D16" s="20" t="s">
        <v>30</v>
      </c>
      <c r="E16" s="15" t="s">
        <v>13</v>
      </c>
      <c r="F16" s="43">
        <v>126728.3890961729</v>
      </c>
      <c r="G16" s="5"/>
      <c r="H16" s="12"/>
      <c r="I16" s="56"/>
      <c r="J16" s="56"/>
      <c r="K16" s="56"/>
      <c r="L16" s="13" t="s">
        <v>83</v>
      </c>
      <c r="M16" s="3"/>
      <c r="N16" s="94"/>
      <c r="O16" s="96"/>
      <c r="P16" s="13"/>
      <c r="Q16" s="94"/>
      <c r="R16" s="96"/>
      <c r="S16" s="13"/>
      <c r="T16" s="94"/>
      <c r="U16" s="96"/>
    </row>
    <row r="17" spans="2:21" x14ac:dyDescent="0.2">
      <c r="B17" s="66"/>
      <c r="C17" s="65"/>
      <c r="D17" s="20" t="s">
        <v>31</v>
      </c>
      <c r="E17" s="23" t="s">
        <v>14</v>
      </c>
      <c r="F17" s="45">
        <v>326403.47506484261</v>
      </c>
      <c r="G17" s="22"/>
      <c r="H17" s="24"/>
      <c r="I17" s="25" t="s">
        <v>83</v>
      </c>
      <c r="J17" s="25" t="s">
        <v>83</v>
      </c>
      <c r="K17" s="25" t="s">
        <v>83</v>
      </c>
      <c r="L17" s="25" t="s">
        <v>83</v>
      </c>
      <c r="M17" s="25" t="s">
        <v>83</v>
      </c>
      <c r="N17" s="25" t="s">
        <v>83</v>
      </c>
      <c r="O17" s="25" t="s">
        <v>83</v>
      </c>
      <c r="P17" s="25" t="s">
        <v>83</v>
      </c>
      <c r="Q17" s="25" t="s">
        <v>83</v>
      </c>
      <c r="R17" s="25" t="s">
        <v>83</v>
      </c>
      <c r="S17" s="25" t="s">
        <v>83</v>
      </c>
      <c r="T17" s="25" t="s">
        <v>83</v>
      </c>
      <c r="U17" s="25" t="s">
        <v>83</v>
      </c>
    </row>
    <row r="18" spans="2:21" x14ac:dyDescent="0.2">
      <c r="B18" s="66"/>
      <c r="C18" s="65"/>
      <c r="D18" s="20" t="s">
        <v>32</v>
      </c>
      <c r="E18" s="23" t="s">
        <v>15</v>
      </c>
      <c r="F18" s="45">
        <v>68494.042081437452</v>
      </c>
      <c r="G18" s="22"/>
      <c r="H18" s="24"/>
      <c r="I18" s="25" t="s">
        <v>83</v>
      </c>
      <c r="J18" s="25" t="s">
        <v>83</v>
      </c>
      <c r="K18" s="25" t="s">
        <v>83</v>
      </c>
      <c r="L18" s="25" t="s">
        <v>83</v>
      </c>
      <c r="M18" s="25" t="s">
        <v>83</v>
      </c>
      <c r="N18" s="25" t="s">
        <v>83</v>
      </c>
      <c r="O18" s="25" t="s">
        <v>83</v>
      </c>
      <c r="P18" s="25" t="s">
        <v>83</v>
      </c>
      <c r="Q18" s="25" t="s">
        <v>83</v>
      </c>
      <c r="R18" s="25" t="s">
        <v>83</v>
      </c>
      <c r="S18" s="25" t="s">
        <v>83</v>
      </c>
      <c r="T18" s="25" t="s">
        <v>83</v>
      </c>
      <c r="U18" s="25" t="s">
        <v>83</v>
      </c>
    </row>
    <row r="19" spans="2:21" x14ac:dyDescent="0.2">
      <c r="B19" s="66"/>
      <c r="C19" s="65"/>
      <c r="D19" s="20" t="s">
        <v>33</v>
      </c>
      <c r="E19" s="23" t="s">
        <v>16</v>
      </c>
      <c r="F19" s="45">
        <v>27014.803063414634</v>
      </c>
      <c r="G19" s="22"/>
      <c r="H19" s="24"/>
      <c r="I19" s="25" t="s">
        <v>83</v>
      </c>
      <c r="J19" s="25" t="s">
        <v>83</v>
      </c>
      <c r="K19" s="25" t="s">
        <v>83</v>
      </c>
      <c r="L19" s="25" t="s">
        <v>83</v>
      </c>
      <c r="M19" s="25" t="s">
        <v>83</v>
      </c>
      <c r="N19" s="25" t="s">
        <v>83</v>
      </c>
      <c r="O19" s="25" t="s">
        <v>83</v>
      </c>
      <c r="P19" s="25" t="s">
        <v>83</v>
      </c>
      <c r="Q19" s="25" t="s">
        <v>83</v>
      </c>
      <c r="R19" s="25" t="s">
        <v>83</v>
      </c>
      <c r="S19" s="25" t="s">
        <v>83</v>
      </c>
      <c r="T19" s="25" t="s">
        <v>83</v>
      </c>
      <c r="U19" s="25" t="s">
        <v>83</v>
      </c>
    </row>
    <row r="20" spans="2:21" x14ac:dyDescent="0.2">
      <c r="B20" s="66" t="s">
        <v>94</v>
      </c>
      <c r="C20" s="65" t="s">
        <v>17</v>
      </c>
      <c r="D20" s="20" t="s">
        <v>34</v>
      </c>
      <c r="E20" s="23" t="s">
        <v>18</v>
      </c>
      <c r="F20" s="46">
        <v>813.00813008130001</v>
      </c>
      <c r="G20" s="21"/>
      <c r="H20" s="24"/>
      <c r="I20" s="25" t="s">
        <v>83</v>
      </c>
      <c r="J20" s="25" t="s">
        <v>83</v>
      </c>
      <c r="K20" s="25" t="s">
        <v>83</v>
      </c>
      <c r="L20" s="25" t="s">
        <v>83</v>
      </c>
      <c r="M20" s="25" t="s">
        <v>83</v>
      </c>
      <c r="N20" s="25" t="s">
        <v>83</v>
      </c>
      <c r="O20" s="25" t="s">
        <v>83</v>
      </c>
      <c r="P20" s="25" t="s">
        <v>83</v>
      </c>
      <c r="Q20" s="25" t="s">
        <v>83</v>
      </c>
      <c r="R20" s="25" t="s">
        <v>83</v>
      </c>
      <c r="S20" s="25" t="s">
        <v>83</v>
      </c>
      <c r="T20" s="25" t="s">
        <v>83</v>
      </c>
      <c r="U20" s="25" t="s">
        <v>83</v>
      </c>
    </row>
    <row r="21" spans="2:21" x14ac:dyDescent="0.2">
      <c r="B21" s="66"/>
      <c r="C21" s="65"/>
      <c r="D21" s="20" t="s">
        <v>35</v>
      </c>
      <c r="E21" s="23" t="s">
        <v>19</v>
      </c>
      <c r="F21" s="46">
        <v>1056.9105691056911</v>
      </c>
      <c r="G21" s="21"/>
      <c r="H21" s="24"/>
      <c r="I21" s="25" t="s">
        <v>83</v>
      </c>
      <c r="J21" s="25" t="s">
        <v>83</v>
      </c>
      <c r="K21" s="25" t="s">
        <v>83</v>
      </c>
      <c r="L21" s="25" t="s">
        <v>83</v>
      </c>
      <c r="M21" s="25" t="s">
        <v>83</v>
      </c>
      <c r="N21" s="25" t="s">
        <v>83</v>
      </c>
      <c r="O21" s="25" t="s">
        <v>83</v>
      </c>
      <c r="P21" s="25" t="s">
        <v>83</v>
      </c>
      <c r="Q21" s="25" t="s">
        <v>83</v>
      </c>
      <c r="R21" s="25" t="s">
        <v>83</v>
      </c>
      <c r="S21" s="25" t="s">
        <v>83</v>
      </c>
      <c r="T21" s="25" t="s">
        <v>83</v>
      </c>
      <c r="U21" s="25" t="s">
        <v>83</v>
      </c>
    </row>
    <row r="22" spans="2:21" x14ac:dyDescent="0.2">
      <c r="B22" s="66"/>
      <c r="C22" s="65"/>
      <c r="D22" s="20" t="s">
        <v>36</v>
      </c>
      <c r="E22" s="23" t="s">
        <v>20</v>
      </c>
      <c r="F22" s="47">
        <v>9105.6910569105694</v>
      </c>
      <c r="G22" s="21"/>
      <c r="H22" s="24"/>
      <c r="I22" s="25" t="s">
        <v>83</v>
      </c>
      <c r="J22" s="25" t="s">
        <v>83</v>
      </c>
      <c r="K22" s="25" t="s">
        <v>83</v>
      </c>
      <c r="L22" s="25" t="s">
        <v>83</v>
      </c>
      <c r="M22" s="25" t="s">
        <v>83</v>
      </c>
      <c r="N22" s="25" t="s">
        <v>83</v>
      </c>
      <c r="O22" s="25" t="s">
        <v>83</v>
      </c>
      <c r="P22" s="25" t="s">
        <v>83</v>
      </c>
      <c r="Q22" s="25" t="s">
        <v>83</v>
      </c>
      <c r="R22" s="25" t="s">
        <v>83</v>
      </c>
      <c r="S22" s="25" t="s">
        <v>83</v>
      </c>
      <c r="T22" s="25" t="s">
        <v>83</v>
      </c>
      <c r="U22" s="25" t="s">
        <v>83</v>
      </c>
    </row>
    <row r="23" spans="2:21" x14ac:dyDescent="0.2">
      <c r="B23" s="66"/>
      <c r="C23" s="65"/>
      <c r="D23" s="20" t="s">
        <v>37</v>
      </c>
      <c r="E23" s="23" t="s">
        <v>21</v>
      </c>
      <c r="F23" s="47">
        <v>487.80487804878049</v>
      </c>
      <c r="G23" s="21"/>
      <c r="H23" s="24"/>
      <c r="I23" s="25" t="s">
        <v>83</v>
      </c>
      <c r="J23" s="25" t="s">
        <v>83</v>
      </c>
      <c r="K23" s="25" t="s">
        <v>83</v>
      </c>
      <c r="L23" s="25" t="s">
        <v>83</v>
      </c>
      <c r="M23" s="25" t="s">
        <v>83</v>
      </c>
      <c r="N23" s="25" t="s">
        <v>83</v>
      </c>
      <c r="O23" s="25" t="s">
        <v>83</v>
      </c>
      <c r="P23" s="25" t="s">
        <v>83</v>
      </c>
      <c r="Q23" s="25" t="s">
        <v>83</v>
      </c>
      <c r="R23" s="25" t="s">
        <v>83</v>
      </c>
      <c r="S23" s="25" t="s">
        <v>83</v>
      </c>
      <c r="T23" s="25" t="s">
        <v>83</v>
      </c>
      <c r="U23" s="25" t="s">
        <v>83</v>
      </c>
    </row>
    <row r="24" spans="2:21" x14ac:dyDescent="0.2">
      <c r="E24" s="26" t="s">
        <v>42</v>
      </c>
      <c r="F24" s="48">
        <f>+SUM(F6:F23)</f>
        <v>625751.36097348412</v>
      </c>
      <c r="G24" s="25" t="s">
        <v>83</v>
      </c>
      <c r="H24" s="52"/>
      <c r="I24" s="59">
        <f>+SUM(I6:I23)</f>
        <v>0</v>
      </c>
      <c r="J24" s="25" t="s">
        <v>83</v>
      </c>
      <c r="K24" s="25" t="s">
        <v>83</v>
      </c>
      <c r="L24" s="27" t="s">
        <v>83</v>
      </c>
      <c r="M24" s="60">
        <f>+SUM(M6:M23)</f>
        <v>0</v>
      </c>
      <c r="N24" s="60">
        <f t="shared" ref="N24:O24" si="0">+SUM(N6:N23)</f>
        <v>0</v>
      </c>
      <c r="O24" s="60">
        <f t="shared" si="0"/>
        <v>0</v>
      </c>
      <c r="P24" s="62">
        <f>+SUM(P6:P23)</f>
        <v>0</v>
      </c>
      <c r="Q24" s="62">
        <f t="shared" ref="Q24:R24" si="1">+SUM(Q6:Q23)</f>
        <v>0</v>
      </c>
      <c r="R24" s="62">
        <f t="shared" si="1"/>
        <v>0</v>
      </c>
      <c r="S24" s="28">
        <f>+SUM(S6:S23)</f>
        <v>0</v>
      </c>
      <c r="T24" s="28">
        <f>+SUM(T6:T23)</f>
        <v>0</v>
      </c>
      <c r="U24" s="29">
        <f t="shared" ref="U24" si="2">+SUM(U6:U23)</f>
        <v>0</v>
      </c>
    </row>
    <row r="25" spans="2:21" ht="17" thickBot="1" x14ac:dyDescent="0.25">
      <c r="H25" s="53" t="s">
        <v>101</v>
      </c>
    </row>
    <row r="26" spans="2:21" ht="17" thickBot="1" x14ac:dyDescent="0.25">
      <c r="E26" s="87" t="s">
        <v>49</v>
      </c>
      <c r="F26" s="88"/>
      <c r="G26" s="6"/>
      <c r="H26" s="6" t="s">
        <v>50</v>
      </c>
      <c r="I26" s="7" t="s">
        <v>51</v>
      </c>
    </row>
    <row r="27" spans="2:21" ht="34" x14ac:dyDescent="0.2">
      <c r="E27" s="83" t="s">
        <v>53</v>
      </c>
      <c r="F27" s="16" t="s">
        <v>100</v>
      </c>
      <c r="G27" s="49"/>
      <c r="H27" s="8" t="s">
        <v>52</v>
      </c>
      <c r="I27" s="54">
        <f>+H24</f>
        <v>0</v>
      </c>
    </row>
    <row r="28" spans="2:21" ht="17" x14ac:dyDescent="0.2">
      <c r="E28" s="84"/>
      <c r="F28" s="17" t="s">
        <v>74</v>
      </c>
      <c r="G28" s="50"/>
      <c r="H28" s="9" t="s">
        <v>52</v>
      </c>
      <c r="I28" s="61">
        <f>+O24</f>
        <v>0</v>
      </c>
    </row>
    <row r="29" spans="2:21" ht="17" x14ac:dyDescent="0.2">
      <c r="E29" s="84"/>
      <c r="F29" s="17" t="s">
        <v>54</v>
      </c>
      <c r="G29" s="50"/>
      <c r="H29" s="9" t="s">
        <v>52</v>
      </c>
      <c r="I29" s="34">
        <f>+R24</f>
        <v>0</v>
      </c>
    </row>
    <row r="30" spans="2:21" ht="17" x14ac:dyDescent="0.2">
      <c r="E30" s="84"/>
      <c r="F30" s="17" t="s">
        <v>75</v>
      </c>
      <c r="G30" s="50"/>
      <c r="H30" s="9" t="s">
        <v>52</v>
      </c>
      <c r="I30" s="30">
        <f>+U24</f>
        <v>0</v>
      </c>
      <c r="J30" s="32"/>
    </row>
    <row r="31" spans="2:21" ht="34" x14ac:dyDescent="0.2">
      <c r="E31" s="85"/>
      <c r="F31" s="17" t="s">
        <v>76</v>
      </c>
      <c r="G31" s="50"/>
      <c r="H31" s="9" t="s">
        <v>55</v>
      </c>
      <c r="I31" s="35">
        <f>+F24</f>
        <v>625751.36097348412</v>
      </c>
    </row>
    <row r="32" spans="2:21" ht="17" x14ac:dyDescent="0.2">
      <c r="E32" s="86" t="s">
        <v>57</v>
      </c>
      <c r="F32" s="17" t="s">
        <v>77</v>
      </c>
      <c r="G32" s="50"/>
      <c r="H32" s="9" t="s">
        <v>56</v>
      </c>
      <c r="I32" s="33">
        <f>+I30-I29</f>
        <v>0</v>
      </c>
    </row>
    <row r="33" spans="5:10" ht="17" x14ac:dyDescent="0.2">
      <c r="E33" s="84"/>
      <c r="F33" s="17" t="s">
        <v>78</v>
      </c>
      <c r="G33" s="50"/>
      <c r="H33" s="9" t="s">
        <v>58</v>
      </c>
      <c r="I33" s="33">
        <f>+I30-I28</f>
        <v>0</v>
      </c>
    </row>
    <row r="34" spans="5:10" ht="17" x14ac:dyDescent="0.2">
      <c r="E34" s="85"/>
      <c r="F34" s="17" t="s">
        <v>79</v>
      </c>
      <c r="G34" s="50"/>
      <c r="H34" s="9" t="s">
        <v>59</v>
      </c>
      <c r="I34" s="33" t="e">
        <f>+I31-I37</f>
        <v>#DIV/0!</v>
      </c>
      <c r="J34" s="32"/>
    </row>
    <row r="35" spans="5:10" ht="34" x14ac:dyDescent="0.2">
      <c r="E35" s="74" t="s">
        <v>60</v>
      </c>
      <c r="F35" s="17" t="s">
        <v>80</v>
      </c>
      <c r="G35" s="50"/>
      <c r="H35" s="9" t="s">
        <v>61</v>
      </c>
      <c r="I35" s="31" t="e">
        <f>+I30/I29</f>
        <v>#DIV/0!</v>
      </c>
    </row>
    <row r="36" spans="5:10" ht="34" x14ac:dyDescent="0.2">
      <c r="E36" s="74"/>
      <c r="F36" s="17" t="s">
        <v>62</v>
      </c>
      <c r="G36" s="50"/>
      <c r="H36" s="9" t="s">
        <v>63</v>
      </c>
      <c r="I36" s="31" t="e">
        <f>+I30/I28</f>
        <v>#DIV/0!</v>
      </c>
    </row>
    <row r="37" spans="5:10" ht="34" x14ac:dyDescent="0.2">
      <c r="E37" s="86" t="s">
        <v>65</v>
      </c>
      <c r="F37" s="18" t="s">
        <v>82</v>
      </c>
      <c r="G37" s="50"/>
      <c r="H37" s="9" t="s">
        <v>64</v>
      </c>
      <c r="I37" s="31" t="e">
        <f>+I31/I35</f>
        <v>#DIV/0!</v>
      </c>
    </row>
    <row r="38" spans="5:10" ht="34" x14ac:dyDescent="0.2">
      <c r="E38" s="84"/>
      <c r="F38" s="18" t="s">
        <v>81</v>
      </c>
      <c r="G38" s="50"/>
      <c r="H38" s="9" t="s">
        <v>66</v>
      </c>
      <c r="I38" s="31" t="e">
        <f>+I27/I36</f>
        <v>#DIV/0!</v>
      </c>
    </row>
    <row r="39" spans="5:10" ht="34" x14ac:dyDescent="0.2">
      <c r="E39" s="85"/>
      <c r="F39" s="17" t="s">
        <v>67</v>
      </c>
      <c r="G39" s="50"/>
      <c r="H39" s="9" t="s">
        <v>68</v>
      </c>
      <c r="I39" s="31" t="e">
        <f>+I37-I29</f>
        <v>#DIV/0!</v>
      </c>
    </row>
    <row r="40" spans="5:10" ht="51" x14ac:dyDescent="0.2">
      <c r="E40" s="74" t="s">
        <v>69</v>
      </c>
      <c r="F40" s="18" t="s">
        <v>70</v>
      </c>
      <c r="G40" s="50"/>
      <c r="H40" s="9" t="s">
        <v>71</v>
      </c>
      <c r="I40" s="31">
        <f>+(I31-I30)/(I31-I29)</f>
        <v>1</v>
      </c>
    </row>
    <row r="41" spans="5:10" ht="52" thickBot="1" x14ac:dyDescent="0.25">
      <c r="E41" s="75"/>
      <c r="F41" s="19" t="s">
        <v>72</v>
      </c>
      <c r="G41" s="51"/>
      <c r="H41" s="10" t="s">
        <v>73</v>
      </c>
      <c r="I41" s="33" t="e">
        <f>+(I31-I30)/(I37-I29)</f>
        <v>#DIV/0!</v>
      </c>
      <c r="J41" s="32"/>
    </row>
  </sheetData>
  <mergeCells count="36">
    <mergeCell ref="B1:U2"/>
    <mergeCell ref="I3:K3"/>
    <mergeCell ref="M4:O4"/>
    <mergeCell ref="P4:R4"/>
    <mergeCell ref="S4:U4"/>
    <mergeCell ref="B10:B11"/>
    <mergeCell ref="C10:C11"/>
    <mergeCell ref="B12:B13"/>
    <mergeCell ref="C12:C13"/>
    <mergeCell ref="O6:O16"/>
    <mergeCell ref="B6:B9"/>
    <mergeCell ref="C6:C9"/>
    <mergeCell ref="N6:N9"/>
    <mergeCell ref="B14:B19"/>
    <mergeCell ref="C14:C19"/>
    <mergeCell ref="B20:B23"/>
    <mergeCell ref="C20:C23"/>
    <mergeCell ref="E26:F26"/>
    <mergeCell ref="U6:U16"/>
    <mergeCell ref="E32:E34"/>
    <mergeCell ref="E35:E36"/>
    <mergeCell ref="E37:E39"/>
    <mergeCell ref="E40:E41"/>
    <mergeCell ref="N10:N11"/>
    <mergeCell ref="N12:N13"/>
    <mergeCell ref="N14:N16"/>
    <mergeCell ref="E27:E31"/>
    <mergeCell ref="T6:T9"/>
    <mergeCell ref="Q10:Q11"/>
    <mergeCell ref="Q12:Q13"/>
    <mergeCell ref="Q6:Q9"/>
    <mergeCell ref="Q14:Q16"/>
    <mergeCell ref="R6:R16"/>
    <mergeCell ref="T10:T11"/>
    <mergeCell ref="T12:T13"/>
    <mergeCell ref="T14:T16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Corte 30%</vt:lpstr>
      <vt:lpstr>corte 50%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Carlos Hernandez Hernandez</dc:creator>
  <cp:lastModifiedBy>ALVARO FRANCISCO MATA LEITON</cp:lastModifiedBy>
  <dcterms:created xsi:type="dcterms:W3CDTF">2021-09-10T05:35:21Z</dcterms:created>
  <dcterms:modified xsi:type="dcterms:W3CDTF">2024-01-03T21:27:40Z</dcterms:modified>
</cp:coreProperties>
</file>