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mata\Documents\AAA-UCI-PFG\Cursos UCI\Cursos UCI-2016\MAP109 TyC jul-ago16\Materiales sesión4 TyC VG\"/>
    </mc:Choice>
  </mc:AlternateContent>
  <bookViews>
    <workbookView xWindow="555" yWindow="555" windowWidth="20730" windowHeight="11760"/>
  </bookViews>
  <sheets>
    <sheet name="Estatus_Corte" sheetId="1" r:id="rId1"/>
    <sheet name="Sheet2" sheetId="2" r:id="rId2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9" i="1" l="1"/>
  <c r="L12" i="1"/>
  <c r="N9" i="1"/>
  <c r="L16" i="1"/>
  <c r="L19" i="1"/>
  <c r="N16" i="1"/>
  <c r="L23" i="1"/>
  <c r="L26" i="1"/>
  <c r="N23" i="1"/>
  <c r="L30" i="1"/>
  <c r="L33" i="1"/>
  <c r="L36" i="1"/>
  <c r="N30" i="1"/>
  <c r="O9" i="1"/>
  <c r="L41" i="1"/>
  <c r="L44" i="1"/>
  <c r="N41" i="1"/>
  <c r="L48" i="1"/>
  <c r="L51" i="1"/>
  <c r="N48" i="1"/>
  <c r="L55" i="1"/>
  <c r="L58" i="1"/>
  <c r="N55" i="1"/>
  <c r="L62" i="1"/>
  <c r="L65" i="1"/>
  <c r="N62" i="1"/>
  <c r="O41" i="1"/>
  <c r="R9" i="1"/>
  <c r="L8" i="1"/>
  <c r="L11" i="1"/>
  <c r="N8" i="1"/>
  <c r="L15" i="1"/>
  <c r="L18" i="1"/>
  <c r="N15" i="1"/>
  <c r="L22" i="1"/>
  <c r="L25" i="1"/>
  <c r="N22" i="1"/>
  <c r="L29" i="1"/>
  <c r="L32" i="1"/>
  <c r="L35" i="1"/>
  <c r="N29" i="1"/>
  <c r="O8" i="1"/>
  <c r="L40" i="1"/>
  <c r="L43" i="1"/>
  <c r="N40" i="1"/>
  <c r="L47" i="1"/>
  <c r="L50" i="1"/>
  <c r="N47" i="1"/>
  <c r="L54" i="1"/>
  <c r="L57" i="1"/>
  <c r="N54" i="1"/>
  <c r="L61" i="1"/>
  <c r="L64" i="1"/>
  <c r="N61" i="1"/>
  <c r="O40" i="1"/>
  <c r="R8" i="1"/>
  <c r="T12" i="1"/>
  <c r="M7" i="1"/>
  <c r="N7" i="1"/>
  <c r="N14" i="1"/>
  <c r="N21" i="1"/>
  <c r="N28" i="1"/>
  <c r="O7" i="1"/>
  <c r="N39" i="1"/>
  <c r="N46" i="1"/>
  <c r="N53" i="1"/>
  <c r="N60" i="1"/>
  <c r="O39" i="1"/>
  <c r="R7" i="1"/>
  <c r="T11" i="1"/>
  <c r="C48" i="2"/>
  <c r="T6" i="1"/>
  <c r="W7" i="1"/>
  <c r="R10" i="1"/>
  <c r="W11" i="1"/>
  <c r="W9" i="1"/>
  <c r="D46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E18" i="2"/>
  <c r="T5" i="1"/>
  <c r="Q38" i="1"/>
  <c r="Q37" i="1"/>
  <c r="Q6" i="1"/>
  <c r="Q5" i="1"/>
  <c r="L10" i="1"/>
  <c r="L14" i="1"/>
  <c r="L17" i="1"/>
  <c r="L21" i="1"/>
  <c r="L24" i="1"/>
  <c r="L28" i="1"/>
  <c r="L31" i="1"/>
  <c r="L34" i="1"/>
  <c r="L39" i="1"/>
  <c r="L42" i="1"/>
  <c r="L46" i="1"/>
  <c r="L49" i="1"/>
  <c r="L53" i="1"/>
  <c r="L56" i="1"/>
  <c r="L60" i="1"/>
  <c r="L63" i="1"/>
  <c r="L7" i="1"/>
</calcChain>
</file>

<file path=xl/sharedStrings.xml><?xml version="1.0" encoding="utf-8"?>
<sst xmlns="http://schemas.openxmlformats.org/spreadsheetml/2006/main" count="260" uniqueCount="137">
  <si>
    <t>1.1.1.1</t>
  </si>
  <si>
    <t>Especificaciones Funcionales</t>
  </si>
  <si>
    <t>1.1.1.2</t>
  </si>
  <si>
    <t>Especificaciones Técnicas</t>
  </si>
  <si>
    <t>1.1.2.1</t>
  </si>
  <si>
    <t>Estructura Lógica</t>
  </si>
  <si>
    <t>1.1.2.2</t>
  </si>
  <si>
    <t>Estructura Física</t>
  </si>
  <si>
    <t>1.1.3.1</t>
  </si>
  <si>
    <t>1.1.3.2</t>
  </si>
  <si>
    <t>Propuestas de Interfaces</t>
  </si>
  <si>
    <t>1.1.4.1</t>
  </si>
  <si>
    <t>1.1.4.2</t>
  </si>
  <si>
    <t>1.1.4.3</t>
  </si>
  <si>
    <t>Propuestas de Reportes</t>
  </si>
  <si>
    <t>1.2.1.1</t>
  </si>
  <si>
    <t>Revisión del diseño</t>
  </si>
  <si>
    <t>1.2.1.2</t>
  </si>
  <si>
    <t>Codificación</t>
  </si>
  <si>
    <t>1.2.2.1</t>
  </si>
  <si>
    <t>1.2.2.2</t>
  </si>
  <si>
    <t>1.2.3.1</t>
  </si>
  <si>
    <t>1.2.3.2</t>
  </si>
  <si>
    <t>1.2.4.1</t>
  </si>
  <si>
    <t>1.2.4.2</t>
  </si>
  <si>
    <t>ID</t>
  </si>
  <si>
    <t>Paquete de Trabajo</t>
  </si>
  <si>
    <t>Flujo de Caja</t>
  </si>
  <si>
    <t>Monto Presupuestado</t>
  </si>
  <si>
    <t>PV</t>
  </si>
  <si>
    <t>AC</t>
  </si>
  <si>
    <t>EV</t>
  </si>
  <si>
    <t>Indices</t>
  </si>
  <si>
    <t>Semana 1</t>
  </si>
  <si>
    <t>Semana 2</t>
  </si>
  <si>
    <t>Semana 3</t>
  </si>
  <si>
    <t>Semana 4</t>
  </si>
  <si>
    <t>Semana 5</t>
  </si>
  <si>
    <t>Semana 6</t>
  </si>
  <si>
    <t>Código</t>
  </si>
  <si>
    <t>Descripción</t>
  </si>
  <si>
    <t>Costo</t>
  </si>
  <si>
    <t>1.3.1.1</t>
  </si>
  <si>
    <t>Pruebas especificaciones</t>
  </si>
  <si>
    <t>1.3.1.2</t>
  </si>
  <si>
    <t>Pruebas Integración</t>
  </si>
  <si>
    <t>1.3.2.1</t>
  </si>
  <si>
    <t>1.3.2.2</t>
  </si>
  <si>
    <t>1.3.3.1</t>
  </si>
  <si>
    <t>1.3.3.2</t>
  </si>
  <si>
    <t>1.3.4.1</t>
  </si>
  <si>
    <t>1.3.4.2</t>
  </si>
  <si>
    <t>1.4.1.1</t>
  </si>
  <si>
    <t>Especificaciones técnicas</t>
  </si>
  <si>
    <t>1.4.1.2</t>
  </si>
  <si>
    <t>Flujogramas</t>
  </si>
  <si>
    <t>1.4.1.3</t>
  </si>
  <si>
    <t>Manual de Usuario</t>
  </si>
  <si>
    <t>1.4.2.1</t>
  </si>
  <si>
    <t>Metodología</t>
  </si>
  <si>
    <t>1.4.2.2</t>
  </si>
  <si>
    <t>Materiales</t>
  </si>
  <si>
    <t>1.4.2.3</t>
  </si>
  <si>
    <t>Menú de Ayuda</t>
  </si>
  <si>
    <t>1.4.3.1</t>
  </si>
  <si>
    <t>Formación de Formadores</t>
  </si>
  <si>
    <t>1.4.3.2</t>
  </si>
  <si>
    <t>Equipo de Soporte</t>
  </si>
  <si>
    <t>1.4.3.3</t>
  </si>
  <si>
    <t>Usuarios Potenciales</t>
  </si>
  <si>
    <t>1.4.3.4</t>
  </si>
  <si>
    <t>Usuarios Finales</t>
  </si>
  <si>
    <t>1.5.1.1</t>
  </si>
  <si>
    <t>Selección de Proveedores</t>
  </si>
  <si>
    <t>1.5.1.2</t>
  </si>
  <si>
    <t>Compra de Hardware</t>
  </si>
  <si>
    <t>1.5.2.1</t>
  </si>
  <si>
    <t>1.5.2.2</t>
  </si>
  <si>
    <t>Compra de Software y Hosting</t>
  </si>
  <si>
    <t>1.5.3.1</t>
  </si>
  <si>
    <t>Plan de Implementación</t>
  </si>
  <si>
    <t>1.5.3.2</t>
  </si>
  <si>
    <t>Reclutamiento de Equipo de Trabajo</t>
  </si>
  <si>
    <t>1.5.3.3</t>
  </si>
  <si>
    <t>Componentes Implementación</t>
  </si>
  <si>
    <t>1.5.4.1</t>
  </si>
  <si>
    <t>Integración Software-Hardware</t>
  </si>
  <si>
    <t>1.5.4.2</t>
  </si>
  <si>
    <t>Instalación de Aplicaciones</t>
  </si>
  <si>
    <t>1.5.4.3</t>
  </si>
  <si>
    <t>Transferencia del sistema a los usuarios</t>
  </si>
  <si>
    <t>sumatorias</t>
  </si>
  <si>
    <t>VP</t>
  </si>
  <si>
    <t>Diseño</t>
  </si>
  <si>
    <t>Desarrollo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</si>
  <si>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</si>
  <si>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</si>
  <si>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</si>
  <si>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</si>
  <si>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</si>
  <si>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</si>
  <si>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</si>
  <si>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</si>
  <si>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SPI =</t>
  </si>
  <si>
    <t>CPI =</t>
  </si>
  <si>
    <t>COSTO TOTAL DEL PROYECTO</t>
  </si>
  <si>
    <t>PRONÓSTICO CON EL ACTUAL DESEMPEÑO DE COSTO</t>
  </si>
  <si>
    <t>CORTE VP A LAS 6 SEMANAS</t>
  </si>
  <si>
    <t>TOTAL A LAS 6 SEMANAS</t>
  </si>
  <si>
    <t>TOTAL DE TRABAJO FALTANTE</t>
  </si>
  <si>
    <t>PRONÓSTICO DE COSTO DE ACUERDO A LO PLANIFICADO</t>
  </si>
  <si>
    <t>BAC</t>
  </si>
  <si>
    <t>EAC=AC+BAC-EV=</t>
  </si>
  <si>
    <t>TCPI=(BAC-EV)/(BAC-AC)=</t>
  </si>
  <si>
    <t>INDICE DE RENDIMIENTO A LA COMPLETACIÓN</t>
  </si>
  <si>
    <t>Proyecto</t>
  </si>
  <si>
    <t>Entregable 1.1</t>
  </si>
  <si>
    <t>1.1</t>
  </si>
  <si>
    <t>Entregable 1.2</t>
  </si>
  <si>
    <t>Cuenta de control</t>
  </si>
  <si>
    <t>Datos del Proyecto</t>
  </si>
  <si>
    <t>SV=</t>
  </si>
  <si>
    <t>CV=</t>
  </si>
  <si>
    <t>FF</t>
  </si>
  <si>
    <t>%C</t>
  </si>
  <si>
    <t>Se utiliza la técnica de Fórmula Fija (FF), se asigna un valor al final, o dos valores, uno al principio y otro al final</t>
  </si>
  <si>
    <t>HP-%C</t>
  </si>
  <si>
    <t>FF-HP</t>
  </si>
  <si>
    <t>Ponderación de Hitos (HP), se divide la tarea en dos o más períodos para asignar el valor.</t>
  </si>
  <si>
    <t>SOLUCIÓN CASO PRÁCTICA VG</t>
  </si>
  <si>
    <t>LOE</t>
  </si>
  <si>
    <t>% Completo (%C), se hace una medición del % de avance y se le asigna el valor dependiendo de éste.</t>
  </si>
  <si>
    <t>Nivel de esfuerzo (LOE), se aplica el valor sin importar si se cumplió el objetivo, se usa para entregables intangibles.</t>
  </si>
  <si>
    <t>%C o HP</t>
  </si>
  <si>
    <t>Se acumulan los valores por cuenta de control, luego por entregables y luego para el proyecto.</t>
  </si>
  <si>
    <t>Siga los cálculo para ver el procedimiento.</t>
  </si>
  <si>
    <t>Ver técnicas de medición: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</si>
</sst>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165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1" fontId="4" fillId="0" borderId="0" applyFont="0" applyFill="0" applyBorder="0" applyAlignment="0" applyProtection="0"/>
  </cellStyleXfs>
  <cellXfs count="174">
    <xf numFmtId="0" fontId="0" fillId="0" borderId="0" xfId="0"/>
    <xf numFmtId="164" fontId="2" fillId="0" borderId="5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164" fontId="2" fillId="0" borderId="15" xfId="0" applyNumberFormat="1" applyFont="1" applyBorder="1" applyAlignment="1">
      <alignment horizontal="right" vertical="top" wrapText="1"/>
    </xf>
    <xf numFmtId="164" fontId="2" fillId="0" borderId="5" xfId="0" applyNumberFormat="1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/>
    </xf>
    <xf numFmtId="0" fontId="0" fillId="0" borderId="11" xfId="0" applyFill="1" applyBorder="1"/>
    <xf numFmtId="0" fontId="2" fillId="0" borderId="6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2" xfId="0" applyFill="1" applyBorder="1"/>
    <xf numFmtId="0" fontId="2" fillId="0" borderId="7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3" xfId="0" applyFill="1" applyBorder="1"/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" fillId="2" borderId="4" xfId="1" applyFont="1" applyBorder="1" applyAlignment="1">
      <alignment horizontal="center"/>
    </xf>
    <xf numFmtId="0" fontId="1" fillId="2" borderId="3" xfId="1" applyFont="1" applyBorder="1" applyAlignment="1">
      <alignment horizontal="center"/>
    </xf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0" fontId="0" fillId="3" borderId="17" xfId="0" applyFill="1" applyBorder="1" applyAlignment="1">
      <alignment horizontal="center"/>
    </xf>
    <xf numFmtId="164" fontId="2" fillId="4" borderId="5" xfId="0" applyNumberFormat="1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1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6" xfId="0" applyFill="1" applyBorder="1"/>
    <xf numFmtId="0" fontId="2" fillId="4" borderId="6" xfId="0" applyFont="1" applyFill="1" applyBorder="1" applyAlignment="1">
      <alignment horizontal="center"/>
    </xf>
    <xf numFmtId="0" fontId="0" fillId="4" borderId="12" xfId="0" applyFill="1" applyBorder="1"/>
    <xf numFmtId="0" fontId="0" fillId="4" borderId="12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/>
    <xf numFmtId="0" fontId="2" fillId="4" borderId="7" xfId="0" applyFont="1" applyFill="1" applyBorder="1" applyAlignment="1">
      <alignment horizontal="center"/>
    </xf>
    <xf numFmtId="0" fontId="0" fillId="4" borderId="13" xfId="0" applyFill="1" applyBorder="1"/>
    <xf numFmtId="0" fontId="0" fillId="4" borderId="13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7" xfId="0" applyFill="1" applyBorder="1"/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0" fontId="1" fillId="3" borderId="6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/>
    </xf>
    <xf numFmtId="0" fontId="0" fillId="3" borderId="0" xfId="0" applyFill="1"/>
    <xf numFmtId="0" fontId="2" fillId="3" borderId="4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0" fillId="3" borderId="4" xfId="0" applyFill="1" applyBorder="1"/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1" fillId="5" borderId="4" xfId="1" applyFont="1" applyFill="1" applyBorder="1" applyAlignment="1">
      <alignment horizontal="center" vertical="center"/>
    </xf>
    <xf numFmtId="0" fontId="1" fillId="5" borderId="3" xfId="1" applyFont="1" applyFill="1" applyBorder="1" applyAlignment="1">
      <alignment horizontal="center"/>
    </xf>
    <xf numFmtId="0" fontId="0" fillId="5" borderId="0" xfId="0" applyFill="1"/>
    <xf numFmtId="0" fontId="2" fillId="5" borderId="4" xfId="0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/>
    </xf>
    <xf numFmtId="0" fontId="0" fillId="5" borderId="4" xfId="0" applyFill="1" applyBorder="1"/>
    <xf numFmtId="0" fontId="0" fillId="5" borderId="4" xfId="0" applyFill="1" applyBorder="1" applyAlignment="1">
      <alignment horizontal="center" vertical="center"/>
    </xf>
    <xf numFmtId="0" fontId="0" fillId="5" borderId="0" xfId="0" applyFill="1" applyBorder="1"/>
    <xf numFmtId="0" fontId="7" fillId="5" borderId="6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right"/>
    </xf>
    <xf numFmtId="2" fontId="2" fillId="5" borderId="18" xfId="0" applyNumberFormat="1" applyFont="1" applyFill="1" applyBorder="1" applyAlignment="1">
      <alignment horizontal="left"/>
    </xf>
    <xf numFmtId="0" fontId="2" fillId="5" borderId="7" xfId="0" applyFont="1" applyFill="1" applyBorder="1" applyAlignment="1">
      <alignment horizontal="right"/>
    </xf>
    <xf numFmtId="2" fontId="2" fillId="5" borderId="15" xfId="0" applyNumberFormat="1" applyFont="1" applyFill="1" applyBorder="1" applyAlignment="1">
      <alignment horizontal="left"/>
    </xf>
    <xf numFmtId="0" fontId="2" fillId="5" borderId="16" xfId="0" applyFont="1" applyFill="1" applyBorder="1" applyAlignment="1">
      <alignment horizontal="right"/>
    </xf>
    <xf numFmtId="0" fontId="2" fillId="5" borderId="17" xfId="0" applyFont="1" applyFill="1" applyBorder="1" applyAlignment="1">
      <alignment horizontal="right"/>
    </xf>
    <xf numFmtId="0" fontId="7" fillId="5" borderId="4" xfId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" fontId="2" fillId="5" borderId="16" xfId="0" applyNumberFormat="1" applyFont="1" applyFill="1" applyBorder="1" applyAlignment="1">
      <alignment horizontal="left"/>
    </xf>
    <xf numFmtId="0" fontId="1" fillId="2" borderId="5" xfId="1" applyFont="1" applyBorder="1" applyAlignment="1">
      <alignment horizontal="right"/>
    </xf>
    <xf numFmtId="0" fontId="2" fillId="0" borderId="19" xfId="0" applyFont="1" applyFill="1" applyBorder="1" applyAlignment="1">
      <alignment horizontal="center" vertical="top" wrapText="1"/>
    </xf>
    <xf numFmtId="164" fontId="2" fillId="0" borderId="14" xfId="0" applyNumberFormat="1" applyFont="1" applyBorder="1"/>
    <xf numFmtId="0" fontId="1" fillId="2" borderId="6" xfId="1" applyFont="1" applyBorder="1" applyAlignment="1">
      <alignment horizontal="right"/>
    </xf>
    <xf numFmtId="0" fontId="2" fillId="3" borderId="3" xfId="0" applyFont="1" applyFill="1" applyBorder="1" applyAlignment="1">
      <alignment horizontal="justify" vertical="top" wrapText="1"/>
    </xf>
    <xf numFmtId="164" fontId="0" fillId="3" borderId="4" xfId="0" applyNumberFormat="1" applyFill="1" applyBorder="1"/>
    <xf numFmtId="164" fontId="0" fillId="3" borderId="2" xfId="0" applyNumberFormat="1" applyFill="1" applyBorder="1"/>
    <xf numFmtId="164" fontId="0" fillId="3" borderId="19" xfId="0" applyNumberFormat="1" applyFill="1" applyBorder="1"/>
    <xf numFmtId="0" fontId="0" fillId="3" borderId="14" xfId="0" applyFill="1" applyBorder="1"/>
    <xf numFmtId="164" fontId="2" fillId="6" borderId="15" xfId="0" applyNumberFormat="1" applyFont="1" applyFill="1" applyBorder="1" applyAlignment="1">
      <alignment horizontal="right" vertical="top" wrapText="1"/>
    </xf>
    <xf numFmtId="165" fontId="2" fillId="6" borderId="15" xfId="2" applyFont="1" applyFill="1" applyBorder="1" applyAlignment="1">
      <alignment horizontal="right" vertical="top" wrapText="1"/>
    </xf>
    <xf numFmtId="164" fontId="2" fillId="6" borderId="19" xfId="0" applyNumberFormat="1" applyFont="1" applyFill="1" applyBorder="1"/>
    <xf numFmtId="0" fontId="2" fillId="6" borderId="21" xfId="0" applyFont="1" applyFill="1" applyBorder="1"/>
    <xf numFmtId="0" fontId="2" fillId="6" borderId="14" xfId="0" applyFont="1" applyFill="1" applyBorder="1"/>
    <xf numFmtId="164" fontId="2" fillId="0" borderId="17" xfId="0" applyNumberFormat="1" applyFont="1" applyBorder="1" applyAlignment="1">
      <alignment horizontal="center"/>
    </xf>
    <xf numFmtId="0" fontId="2" fillId="4" borderId="17" xfId="0" applyFont="1" applyFill="1" applyBorder="1"/>
    <xf numFmtId="2" fontId="2" fillId="5" borderId="0" xfId="0" applyNumberFormat="1" applyFont="1" applyFill="1" applyBorder="1" applyAlignment="1">
      <alignment horizontal="left"/>
    </xf>
    <xf numFmtId="2" fontId="2" fillId="4" borderId="17" xfId="0" applyNumberFormat="1" applyFont="1" applyFill="1" applyBorder="1" applyAlignment="1">
      <alignment horizontal="left"/>
    </xf>
    <xf numFmtId="166" fontId="1" fillId="2" borderId="20" xfId="1" applyNumberFormat="1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2" borderId="3" xfId="1" applyFont="1" applyBorder="1" applyAlignment="1">
      <alignment horizontal="center" vertical="center"/>
    </xf>
    <xf numFmtId="0" fontId="1" fillId="2" borderId="2" xfId="1" applyFont="1" applyBorder="1" applyAlignment="1">
      <alignment horizontal="center" vertical="center"/>
    </xf>
    <xf numFmtId="41" fontId="1" fillId="2" borderId="22" xfId="5" applyFont="1" applyFill="1" applyBorder="1" applyAlignment="1">
      <alignment horizontal="center" vertical="center"/>
    </xf>
    <xf numFmtId="41" fontId="1" fillId="2" borderId="23" xfId="5" applyFont="1" applyFill="1" applyBorder="1" applyAlignment="1">
      <alignment horizontal="center" vertical="center"/>
    </xf>
    <xf numFmtId="41" fontId="1" fillId="2" borderId="24" xfId="5" applyFont="1" applyFill="1" applyBorder="1" applyAlignment="1">
      <alignment horizontal="center" vertical="center"/>
    </xf>
    <xf numFmtId="2" fontId="1" fillId="2" borderId="8" xfId="1" applyNumberFormat="1" applyFont="1" applyBorder="1" applyAlignment="1">
      <alignment horizontal="center"/>
    </xf>
    <xf numFmtId="2" fontId="1" fillId="2" borderId="18" xfId="1" applyNumberFormat="1" applyFont="1" applyBorder="1" applyAlignment="1">
      <alignment horizontal="left"/>
    </xf>
    <xf numFmtId="2" fontId="1" fillId="2" borderId="20" xfId="1" applyNumberFormat="1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1" fillId="2" borderId="16" xfId="1" applyFont="1" applyBorder="1" applyAlignment="1">
      <alignment horizontal="center"/>
    </xf>
    <xf numFmtId="0" fontId="1" fillId="2" borderId="17" xfId="1" applyFont="1" applyBorder="1" applyAlignment="1">
      <alignment horizontal="center"/>
    </xf>
    <xf numFmtId="0" fontId="1" fillId="2" borderId="8" xfId="1" applyFont="1" applyBorder="1" applyAlignment="1">
      <alignment horizontal="center"/>
    </xf>
    <xf numFmtId="0" fontId="1" fillId="2" borderId="9" xfId="1" applyFont="1" applyBorder="1" applyAlignment="1">
      <alignment horizontal="center"/>
    </xf>
    <xf numFmtId="0" fontId="1" fillId="2" borderId="21" xfId="1" applyFont="1" applyBorder="1" applyAlignment="1">
      <alignment horizontal="center"/>
    </xf>
    <xf numFmtId="0" fontId="7" fillId="5" borderId="6" xfId="1" applyFont="1" applyFill="1" applyBorder="1" applyAlignment="1">
      <alignment horizontal="center"/>
    </xf>
    <xf numFmtId="0" fontId="7" fillId="5" borderId="0" xfId="1" applyFont="1" applyFill="1" applyBorder="1" applyAlignment="1">
      <alignment horizontal="center"/>
    </xf>
    <xf numFmtId="0" fontId="7" fillId="5" borderId="20" xfId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" fillId="2" borderId="3" xfId="1" applyFont="1" applyBorder="1" applyAlignment="1">
      <alignment horizontal="center" vertical="center"/>
    </xf>
    <xf numFmtId="0" fontId="1" fillId="2" borderId="2" xfId="1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2" borderId="3" xfId="1" applyFont="1" applyBorder="1" applyAlignment="1">
      <alignment horizontal="center" vertical="center" wrapText="1"/>
    </xf>
    <xf numFmtId="0" fontId="1" fillId="2" borderId="2" xfId="1" applyFont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/>
    </xf>
    <xf numFmtId="0" fontId="7" fillId="3" borderId="0" xfId="1" applyFont="1" applyFill="1" applyBorder="1" applyAlignment="1">
      <alignment horizontal="center"/>
    </xf>
    <xf numFmtId="0" fontId="7" fillId="3" borderId="20" xfId="1" applyFont="1" applyFill="1" applyBorder="1" applyAlignment="1">
      <alignment horizontal="center"/>
    </xf>
    <xf numFmtId="0" fontId="0" fillId="3" borderId="0" xfId="0" applyFill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1" fillId="2" borderId="10" xfId="1" applyFont="1" applyBorder="1" applyAlignment="1">
      <alignment horizontal="center"/>
    </xf>
    <xf numFmtId="0" fontId="0" fillId="0" borderId="0" xfId="0" applyFill="1"/>
    <xf numFmtId="0" fontId="1" fillId="0" borderId="25" xfId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</cellXfs>
  <cellStyles count="6">
    <cellStyle name="Énfasis2" xfId="1" builtinId="33"/>
    <cellStyle name="Hipervínculo" xfId="3" builtinId="8" hidden="1"/>
    <cellStyle name="Hipervínculo visitado" xfId="4" builtinId="9" hidden="1"/>
    <cellStyle name="Millares [0]" xfId="5" builtinId="6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5"/>
  <sheetViews>
    <sheetView tabSelected="1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R2" sqref="R2"/>
    </sheetView>
  </sheetViews>
  <sheetFormatPr baseColWidth="10" defaultColWidth="16.140625" defaultRowHeight="15" x14ac:dyDescent="0.25"/>
  <cols>
    <col min="1" max="1" width="6.7109375" bestFit="1" customWidth="1"/>
    <col min="2" max="2" width="26.85546875" bestFit="1" customWidth="1"/>
    <col min="3" max="3" width="6.85546875" style="35" bestFit="1" customWidth="1"/>
    <col min="4" max="4" width="20.85546875" bestFit="1" customWidth="1"/>
    <col min="5" max="5" width="10.140625" bestFit="1" customWidth="1"/>
    <col min="6" max="11" width="9.42578125" bestFit="1" customWidth="1"/>
    <col min="12" max="12" width="10.7109375" style="35" bestFit="1" customWidth="1"/>
    <col min="13" max="13" width="6" style="35" bestFit="1" customWidth="1"/>
    <col min="14" max="14" width="5" style="35" bestFit="1" customWidth="1"/>
    <col min="15" max="15" width="6" bestFit="1" customWidth="1"/>
    <col min="16" max="16" width="5.28515625" bestFit="1" customWidth="1"/>
    <col min="17" max="17" width="4.5703125" bestFit="1" customWidth="1"/>
    <col min="19" max="19" width="5.28515625" bestFit="1" customWidth="1"/>
    <col min="20" max="20" width="7.28515625" bestFit="1" customWidth="1"/>
    <col min="22" max="22" width="25.7109375" customWidth="1"/>
    <col min="24" max="27" width="16.140625" customWidth="1"/>
  </cols>
  <sheetData>
    <row r="1" spans="1:27" x14ac:dyDescent="0.25">
      <c r="B1" s="168" t="s">
        <v>129</v>
      </c>
      <c r="C1" s="168"/>
      <c r="D1" s="168"/>
      <c r="F1" t="s">
        <v>134</v>
      </c>
      <c r="R1" t="s">
        <v>136</v>
      </c>
      <c r="U1" t="s">
        <v>125</v>
      </c>
    </row>
    <row r="2" spans="1:27" ht="15.75" thickBot="1" x14ac:dyDescent="0.3">
      <c r="B2" s="169"/>
      <c r="C2" s="169"/>
      <c r="D2" s="169"/>
      <c r="F2" t="s">
        <v>135</v>
      </c>
      <c r="U2" t="s">
        <v>128</v>
      </c>
    </row>
    <row r="3" spans="1:27" ht="18.75" customHeight="1" thickBot="1" x14ac:dyDescent="0.3">
      <c r="A3" s="147" t="s">
        <v>25</v>
      </c>
      <c r="B3" s="147" t="s">
        <v>26</v>
      </c>
      <c r="C3" s="120"/>
      <c r="D3" s="147" t="s">
        <v>28</v>
      </c>
      <c r="E3" s="147" t="s">
        <v>32</v>
      </c>
      <c r="F3" s="135" t="s">
        <v>27</v>
      </c>
      <c r="G3" s="136"/>
      <c r="H3" s="136"/>
      <c r="I3" s="136"/>
      <c r="J3" s="136"/>
      <c r="K3" s="170"/>
      <c r="U3" t="s">
        <v>131</v>
      </c>
    </row>
    <row r="4" spans="1:27" ht="19.5" customHeight="1" thickBot="1" x14ac:dyDescent="0.3">
      <c r="A4" s="148"/>
      <c r="B4" s="148"/>
      <c r="C4" s="121"/>
      <c r="D4" s="148"/>
      <c r="E4" s="148"/>
      <c r="F4" s="31" t="s">
        <v>33</v>
      </c>
      <c r="G4" s="31" t="s">
        <v>34</v>
      </c>
      <c r="H4" s="31" t="s">
        <v>35</v>
      </c>
      <c r="I4" s="31" t="s">
        <v>36</v>
      </c>
      <c r="J4" s="31" t="s">
        <v>37</v>
      </c>
      <c r="K4" s="31" t="s">
        <v>38</v>
      </c>
      <c r="L4" s="30" t="s">
        <v>91</v>
      </c>
      <c r="M4" s="30" t="s">
        <v>92</v>
      </c>
      <c r="N4" s="135" t="s">
        <v>115</v>
      </c>
      <c r="O4" s="136"/>
      <c r="P4" s="136"/>
      <c r="Q4" s="136"/>
      <c r="R4" s="136"/>
      <c r="S4" s="172"/>
      <c r="T4" s="173"/>
      <c r="U4" t="s">
        <v>132</v>
      </c>
    </row>
    <row r="5" spans="1:27" s="72" customFormat="1" ht="19.5" customHeight="1" thickBot="1" x14ac:dyDescent="0.3">
      <c r="A5" s="81" t="s">
        <v>117</v>
      </c>
      <c r="B5" s="70"/>
      <c r="C5" s="70"/>
      <c r="D5" s="70"/>
      <c r="E5" s="79" t="s">
        <v>93</v>
      </c>
      <c r="F5" s="71"/>
      <c r="G5" s="71"/>
      <c r="H5" s="71"/>
      <c r="I5" s="71"/>
      <c r="J5" s="71"/>
      <c r="K5" s="71"/>
      <c r="L5" s="138" t="s">
        <v>116</v>
      </c>
      <c r="M5" s="139"/>
      <c r="N5" s="139"/>
      <c r="O5" s="140"/>
      <c r="P5" s="86" t="s">
        <v>103</v>
      </c>
      <c r="Q5" s="91">
        <f>+O9/O7</f>
        <v>1</v>
      </c>
      <c r="R5" s="163" t="s">
        <v>120</v>
      </c>
      <c r="S5" s="95" t="s">
        <v>103</v>
      </c>
      <c r="T5" s="110">
        <f>+R9/R7</f>
        <v>0.98571428571428577</v>
      </c>
      <c r="U5" s="171"/>
      <c r="V5" s="171"/>
      <c r="W5" s="171"/>
      <c r="X5" s="171"/>
      <c r="Y5" s="171"/>
      <c r="Z5" s="171"/>
      <c r="AA5" s="171"/>
    </row>
    <row r="6" spans="1:27" s="64" customFormat="1" ht="19.5" customHeight="1" thickBot="1" x14ac:dyDescent="0.3">
      <c r="A6" s="80" t="s">
        <v>95</v>
      </c>
      <c r="B6" s="61"/>
      <c r="C6" s="61"/>
      <c r="D6" s="61"/>
      <c r="E6" s="62"/>
      <c r="F6" s="63"/>
      <c r="G6" s="63"/>
      <c r="H6" s="63"/>
      <c r="I6" s="63"/>
      <c r="J6" s="63"/>
      <c r="K6" s="63"/>
      <c r="L6" s="165" t="s">
        <v>119</v>
      </c>
      <c r="M6" s="166"/>
      <c r="N6" s="167"/>
      <c r="O6" s="76"/>
      <c r="P6" s="87" t="s">
        <v>104</v>
      </c>
      <c r="Q6" s="108">
        <f>+O9/O8</f>
        <v>0.93693693693693691</v>
      </c>
      <c r="R6" s="164"/>
      <c r="S6" s="95" t="s">
        <v>104</v>
      </c>
      <c r="T6" s="110">
        <f>+R9/R8</f>
        <v>0.97699115044247786</v>
      </c>
      <c r="U6" s="171"/>
      <c r="V6" s="171"/>
      <c r="W6" s="171"/>
      <c r="X6" s="171"/>
      <c r="Y6" s="171"/>
      <c r="Z6" s="171"/>
      <c r="AA6" s="171"/>
    </row>
    <row r="7" spans="1:27" s="47" customFormat="1" ht="14.25" customHeight="1" thickBot="1" x14ac:dyDescent="0.3">
      <c r="A7" s="149" t="s">
        <v>0</v>
      </c>
      <c r="B7" s="149" t="s">
        <v>1</v>
      </c>
      <c r="C7" s="114"/>
      <c r="D7" s="152">
        <v>250</v>
      </c>
      <c r="E7" s="43" t="s">
        <v>29</v>
      </c>
      <c r="F7" s="45">
        <v>250</v>
      </c>
      <c r="G7" s="44"/>
      <c r="H7" s="44"/>
      <c r="I7" s="44"/>
      <c r="J7" s="44"/>
      <c r="K7" s="44"/>
      <c r="L7" s="46">
        <f>SUM(F7:K7)</f>
        <v>250</v>
      </c>
      <c r="M7" s="46">
        <f>Sheet2!C2</f>
        <v>250</v>
      </c>
      <c r="N7" s="40">
        <f>+M7+M10</f>
        <v>500</v>
      </c>
      <c r="O7" s="88">
        <f>+N7+N14+N21+N28</f>
        <v>2600</v>
      </c>
      <c r="Q7" s="30" t="s">
        <v>29</v>
      </c>
      <c r="R7" s="122">
        <f>+O7+O39</f>
        <v>14000</v>
      </c>
      <c r="S7" s="137" t="s">
        <v>106</v>
      </c>
      <c r="T7" s="137"/>
      <c r="U7" s="137"/>
      <c r="V7" s="137"/>
      <c r="W7" s="125">
        <f>+Sheet2!C48/Estatus_Corte!T6</f>
        <v>40942.028985507248</v>
      </c>
    </row>
    <row r="8" spans="1:27" s="52" customFormat="1" ht="14.25" customHeight="1" thickBot="1" x14ac:dyDescent="0.3">
      <c r="A8" s="150"/>
      <c r="B8" s="150"/>
      <c r="C8" s="129"/>
      <c r="D8" s="150"/>
      <c r="E8" s="48" t="s">
        <v>30</v>
      </c>
      <c r="F8" s="50">
        <v>300</v>
      </c>
      <c r="G8" s="49"/>
      <c r="H8" s="49"/>
      <c r="I8" s="49"/>
      <c r="J8" s="49"/>
      <c r="K8" s="49"/>
      <c r="L8" s="51">
        <f t="shared" ref="L8:L65" si="0">SUM(F8:K8)</f>
        <v>300</v>
      </c>
      <c r="M8" s="51"/>
      <c r="N8" s="40">
        <f>+L8+L11</f>
        <v>640</v>
      </c>
      <c r="O8" s="89">
        <f>+N8+N15+N22+N29</f>
        <v>2775</v>
      </c>
      <c r="Q8" s="30" t="s">
        <v>30</v>
      </c>
      <c r="R8" s="123">
        <f>+O8+O40</f>
        <v>14125</v>
      </c>
      <c r="S8" s="133" t="s">
        <v>110</v>
      </c>
      <c r="T8" s="133"/>
      <c r="U8" s="133"/>
      <c r="V8" s="133"/>
      <c r="W8" s="125"/>
    </row>
    <row r="9" spans="1:27" s="57" customFormat="1" ht="14.25" customHeight="1" thickBot="1" x14ac:dyDescent="0.3">
      <c r="A9" s="151"/>
      <c r="B9" s="151"/>
      <c r="C9" s="129" t="s">
        <v>123</v>
      </c>
      <c r="D9" s="151"/>
      <c r="E9" s="53" t="s">
        <v>31</v>
      </c>
      <c r="F9" s="55">
        <v>250</v>
      </c>
      <c r="G9" s="54"/>
      <c r="H9" s="54"/>
      <c r="I9" s="54"/>
      <c r="J9" s="54"/>
      <c r="K9" s="54"/>
      <c r="L9" s="56">
        <f t="shared" si="0"/>
        <v>250</v>
      </c>
      <c r="M9" s="56"/>
      <c r="N9" s="40">
        <f>+L9+L12</f>
        <v>500</v>
      </c>
      <c r="O9" s="90">
        <f>+N9+N16+N23+N30</f>
        <v>2600</v>
      </c>
      <c r="Q9" s="30" t="s">
        <v>31</v>
      </c>
      <c r="R9" s="124">
        <f>+O9+O41</f>
        <v>13800</v>
      </c>
      <c r="S9" s="134"/>
      <c r="T9" s="134"/>
      <c r="U9" s="106"/>
      <c r="V9" s="106" t="s">
        <v>112</v>
      </c>
      <c r="W9" s="125">
        <f>+R8+R10-R9</f>
        <v>40325</v>
      </c>
    </row>
    <row r="10" spans="1:27" s="47" customFormat="1" ht="15.75" thickBot="1" x14ac:dyDescent="0.3">
      <c r="A10" s="149" t="s">
        <v>2</v>
      </c>
      <c r="B10" s="149" t="s">
        <v>3</v>
      </c>
      <c r="C10" s="114"/>
      <c r="D10" s="152">
        <v>250</v>
      </c>
      <c r="E10" s="43" t="s">
        <v>29</v>
      </c>
      <c r="F10" s="45">
        <v>250</v>
      </c>
      <c r="G10" s="45"/>
      <c r="H10" s="44"/>
      <c r="I10" s="44"/>
      <c r="J10" s="44"/>
      <c r="K10" s="44"/>
      <c r="L10" s="46">
        <f t="shared" si="0"/>
        <v>250</v>
      </c>
      <c r="M10" s="46">
        <v>250</v>
      </c>
      <c r="N10" s="51"/>
      <c r="Q10" s="30" t="s">
        <v>111</v>
      </c>
      <c r="R10" s="124">
        <f>+Sheet2!C48</f>
        <v>40000</v>
      </c>
      <c r="S10" s="133" t="s">
        <v>114</v>
      </c>
      <c r="T10" s="133"/>
      <c r="U10" s="133"/>
      <c r="V10" s="133"/>
      <c r="W10" s="125"/>
    </row>
    <row r="11" spans="1:27" s="52" customFormat="1" ht="15.75" thickBot="1" x14ac:dyDescent="0.3">
      <c r="A11" s="153"/>
      <c r="B11" s="153"/>
      <c r="C11" s="51"/>
      <c r="D11" s="155"/>
      <c r="E11" s="48" t="s">
        <v>30</v>
      </c>
      <c r="F11" s="50">
        <v>240</v>
      </c>
      <c r="G11" s="50">
        <v>100</v>
      </c>
      <c r="H11" s="49"/>
      <c r="I11" s="49"/>
      <c r="J11" s="49"/>
      <c r="K11" s="49"/>
      <c r="L11" s="51">
        <f t="shared" si="0"/>
        <v>340</v>
      </c>
      <c r="M11" s="51"/>
      <c r="N11" s="51"/>
      <c r="S11" s="92" t="s">
        <v>121</v>
      </c>
      <c r="T11" s="126">
        <f>+R9-R7</f>
        <v>-200</v>
      </c>
      <c r="U11" s="106"/>
      <c r="V11" s="106" t="s">
        <v>113</v>
      </c>
      <c r="W11" s="125">
        <f>+(R10-R9)/(R10-R8)</f>
        <v>1.0125603864734301</v>
      </c>
    </row>
    <row r="12" spans="1:27" s="57" customFormat="1" ht="15.75" thickBot="1" x14ac:dyDescent="0.3">
      <c r="A12" s="154"/>
      <c r="B12" s="154"/>
      <c r="C12" s="115" t="s">
        <v>127</v>
      </c>
      <c r="D12" s="156"/>
      <c r="E12" s="53" t="s">
        <v>31</v>
      </c>
      <c r="F12" s="55">
        <v>125</v>
      </c>
      <c r="G12" s="55">
        <v>125</v>
      </c>
      <c r="H12" s="54"/>
      <c r="I12" s="54"/>
      <c r="J12" s="54"/>
      <c r="K12" s="54"/>
      <c r="L12" s="56">
        <f t="shared" si="0"/>
        <v>250</v>
      </c>
      <c r="M12" s="56"/>
      <c r="N12" s="56"/>
      <c r="S12" s="95" t="s">
        <v>122</v>
      </c>
      <c r="T12" s="127">
        <f>+R9-R8</f>
        <v>-325</v>
      </c>
      <c r="V12" s="107"/>
      <c r="W12" s="109"/>
    </row>
    <row r="13" spans="1:27" s="41" customFormat="1" ht="15.75" thickBot="1" x14ac:dyDescent="0.3">
      <c r="A13" s="65" t="s">
        <v>96</v>
      </c>
      <c r="B13" s="65"/>
      <c r="C13" s="128"/>
      <c r="D13" s="66"/>
      <c r="E13" s="39"/>
      <c r="F13" s="69"/>
      <c r="G13" s="69"/>
      <c r="H13" s="67"/>
      <c r="I13" s="67"/>
      <c r="J13" s="67"/>
      <c r="K13" s="67"/>
      <c r="L13" s="165" t="s">
        <v>119</v>
      </c>
      <c r="M13" s="166"/>
      <c r="N13" s="167"/>
    </row>
    <row r="14" spans="1:27" s="32" customFormat="1" x14ac:dyDescent="0.25">
      <c r="A14" s="141" t="s">
        <v>4</v>
      </c>
      <c r="B14" s="141" t="s">
        <v>5</v>
      </c>
      <c r="C14" s="111"/>
      <c r="D14" s="144">
        <v>400</v>
      </c>
      <c r="E14" s="1" t="s">
        <v>29</v>
      </c>
      <c r="F14" s="4">
        <v>200</v>
      </c>
      <c r="G14" s="4">
        <v>200</v>
      </c>
      <c r="H14" s="10"/>
      <c r="I14" s="10"/>
      <c r="J14" s="10"/>
      <c r="K14" s="10"/>
      <c r="L14" s="36">
        <f t="shared" si="0"/>
        <v>400</v>
      </c>
      <c r="M14" s="36">
        <v>400</v>
      </c>
      <c r="N14" s="40">
        <f>SUM(M14:M17)</f>
        <v>800</v>
      </c>
    </row>
    <row r="15" spans="1:27" s="33" customFormat="1" x14ac:dyDescent="0.25">
      <c r="A15" s="142"/>
      <c r="B15" s="142"/>
      <c r="C15" s="37"/>
      <c r="D15" s="145"/>
      <c r="E15" s="2" t="s">
        <v>30</v>
      </c>
      <c r="F15" s="8">
        <v>150</v>
      </c>
      <c r="G15" s="8">
        <v>200</v>
      </c>
      <c r="H15" s="5"/>
      <c r="I15" s="5"/>
      <c r="J15" s="5"/>
      <c r="K15" s="5"/>
      <c r="L15" s="37">
        <f t="shared" si="0"/>
        <v>350</v>
      </c>
      <c r="M15" s="37"/>
      <c r="N15" s="40">
        <f>+L15+L18</f>
        <v>775</v>
      </c>
    </row>
    <row r="16" spans="1:27" s="34" customFormat="1" ht="15.75" thickBot="1" x14ac:dyDescent="0.3">
      <c r="A16" s="143"/>
      <c r="B16" s="143"/>
      <c r="C16" s="112" t="s">
        <v>127</v>
      </c>
      <c r="D16" s="146"/>
      <c r="E16" s="3" t="s">
        <v>31</v>
      </c>
      <c r="F16" s="12">
        <v>150</v>
      </c>
      <c r="G16" s="12">
        <v>250</v>
      </c>
      <c r="H16" s="9"/>
      <c r="I16" s="9"/>
      <c r="J16" s="9"/>
      <c r="K16" s="9"/>
      <c r="L16" s="38">
        <f t="shared" si="0"/>
        <v>400</v>
      </c>
      <c r="M16" s="38"/>
      <c r="N16" s="42">
        <f>+L16+L19</f>
        <v>800</v>
      </c>
    </row>
    <row r="17" spans="1:14" s="32" customFormat="1" x14ac:dyDescent="0.25">
      <c r="A17" s="157" t="s">
        <v>6</v>
      </c>
      <c r="B17" s="157" t="s">
        <v>7</v>
      </c>
      <c r="C17" s="117"/>
      <c r="D17" s="160">
        <v>400</v>
      </c>
      <c r="E17" s="18" t="s">
        <v>29</v>
      </c>
      <c r="F17" s="19">
        <v>200</v>
      </c>
      <c r="G17" s="19">
        <v>200</v>
      </c>
      <c r="H17" s="20"/>
      <c r="I17" s="20"/>
      <c r="J17" s="20"/>
      <c r="K17" s="20"/>
      <c r="L17" s="36">
        <f t="shared" si="0"/>
        <v>400</v>
      </c>
      <c r="M17" s="36">
        <v>400</v>
      </c>
      <c r="N17" s="36"/>
    </row>
    <row r="18" spans="1:14" s="33" customFormat="1" x14ac:dyDescent="0.25">
      <c r="A18" s="158"/>
      <c r="B18" s="158"/>
      <c r="C18" s="37"/>
      <c r="D18" s="161"/>
      <c r="E18" s="21" t="s">
        <v>30</v>
      </c>
      <c r="F18" s="22">
        <v>225</v>
      </c>
      <c r="G18" s="22">
        <v>200</v>
      </c>
      <c r="H18" s="23"/>
      <c r="I18" s="23"/>
      <c r="J18" s="23"/>
      <c r="K18" s="23"/>
      <c r="L18" s="37">
        <f t="shared" si="0"/>
        <v>425</v>
      </c>
      <c r="M18" s="37"/>
      <c r="N18" s="37"/>
    </row>
    <row r="19" spans="1:14" s="34" customFormat="1" ht="15.75" thickBot="1" x14ac:dyDescent="0.3">
      <c r="A19" s="159"/>
      <c r="B19" s="159"/>
      <c r="C19" s="132" t="s">
        <v>127</v>
      </c>
      <c r="D19" s="162"/>
      <c r="E19" s="24" t="s">
        <v>31</v>
      </c>
      <c r="F19" s="25">
        <v>0</v>
      </c>
      <c r="G19" s="25">
        <v>400</v>
      </c>
      <c r="H19" s="26"/>
      <c r="I19" s="26"/>
      <c r="J19" s="26"/>
      <c r="K19" s="26"/>
      <c r="L19" s="38">
        <f t="shared" si="0"/>
        <v>400</v>
      </c>
      <c r="M19" s="38"/>
      <c r="N19" s="38"/>
    </row>
    <row r="20" spans="1:14" s="41" customFormat="1" ht="15.75" thickBot="1" x14ac:dyDescent="0.3">
      <c r="A20" s="65" t="s">
        <v>97</v>
      </c>
      <c r="B20" s="65"/>
      <c r="C20" s="128"/>
      <c r="D20" s="66"/>
      <c r="E20" s="39"/>
      <c r="F20" s="69"/>
      <c r="G20" s="69"/>
      <c r="H20" s="67"/>
      <c r="I20" s="67"/>
      <c r="J20" s="67"/>
      <c r="K20" s="67"/>
      <c r="L20" s="165" t="s">
        <v>119</v>
      </c>
      <c r="M20" s="166"/>
      <c r="N20" s="167"/>
    </row>
    <row r="21" spans="1:14" s="47" customFormat="1" x14ac:dyDescent="0.25">
      <c r="A21" s="149" t="s">
        <v>8</v>
      </c>
      <c r="B21" s="149" t="s">
        <v>3</v>
      </c>
      <c r="C21" s="114"/>
      <c r="D21" s="152">
        <v>200</v>
      </c>
      <c r="E21" s="43" t="s">
        <v>29</v>
      </c>
      <c r="F21" s="44"/>
      <c r="G21" s="45">
        <v>200</v>
      </c>
      <c r="H21" s="44"/>
      <c r="I21" s="44"/>
      <c r="J21" s="44"/>
      <c r="K21" s="44"/>
      <c r="L21" s="46">
        <f t="shared" si="0"/>
        <v>200</v>
      </c>
      <c r="M21" s="46">
        <v>200</v>
      </c>
      <c r="N21" s="40">
        <f>SUM(M21:M24)</f>
        <v>400</v>
      </c>
    </row>
    <row r="22" spans="1:14" s="52" customFormat="1" x14ac:dyDescent="0.25">
      <c r="A22" s="153"/>
      <c r="B22" s="153"/>
      <c r="C22" s="51"/>
      <c r="D22" s="155"/>
      <c r="E22" s="48" t="s">
        <v>30</v>
      </c>
      <c r="F22" s="49"/>
      <c r="G22" s="50">
        <v>220</v>
      </c>
      <c r="H22" s="49"/>
      <c r="I22" s="49"/>
      <c r="J22" s="49"/>
      <c r="K22" s="49"/>
      <c r="L22" s="51">
        <f t="shared" si="0"/>
        <v>220</v>
      </c>
      <c r="M22" s="51"/>
      <c r="N22" s="40">
        <f>+L22+L25</f>
        <v>410</v>
      </c>
    </row>
    <row r="23" spans="1:14" s="57" customFormat="1" ht="15.75" thickBot="1" x14ac:dyDescent="0.3">
      <c r="A23" s="154"/>
      <c r="B23" s="154"/>
      <c r="C23" s="115" t="s">
        <v>123</v>
      </c>
      <c r="D23" s="156"/>
      <c r="E23" s="53" t="s">
        <v>31</v>
      </c>
      <c r="F23" s="54"/>
      <c r="G23" s="55">
        <v>200</v>
      </c>
      <c r="H23" s="54"/>
      <c r="I23" s="54"/>
      <c r="J23" s="54"/>
      <c r="K23" s="54"/>
      <c r="L23" s="56">
        <f t="shared" si="0"/>
        <v>200</v>
      </c>
      <c r="M23" s="56"/>
      <c r="N23" s="42">
        <f>+L23+L26</f>
        <v>400</v>
      </c>
    </row>
    <row r="24" spans="1:14" s="47" customFormat="1" x14ac:dyDescent="0.25">
      <c r="A24" s="149" t="s">
        <v>9</v>
      </c>
      <c r="B24" s="149" t="s">
        <v>10</v>
      </c>
      <c r="C24" s="114"/>
      <c r="D24" s="152">
        <v>200</v>
      </c>
      <c r="E24" s="43" t="s">
        <v>29</v>
      </c>
      <c r="F24" s="44"/>
      <c r="G24" s="45">
        <v>200</v>
      </c>
      <c r="H24" s="44"/>
      <c r="I24" s="44"/>
      <c r="J24" s="44"/>
      <c r="K24" s="44"/>
      <c r="L24" s="46">
        <f t="shared" si="0"/>
        <v>200</v>
      </c>
      <c r="M24" s="46">
        <v>200</v>
      </c>
      <c r="N24" s="46"/>
    </row>
    <row r="25" spans="1:14" s="52" customFormat="1" x14ac:dyDescent="0.25">
      <c r="A25" s="153"/>
      <c r="B25" s="153"/>
      <c r="C25" s="51"/>
      <c r="D25" s="155"/>
      <c r="E25" s="48" t="s">
        <v>30</v>
      </c>
      <c r="F25" s="49"/>
      <c r="G25" s="50">
        <v>190</v>
      </c>
      <c r="H25" s="49"/>
      <c r="I25" s="49"/>
      <c r="J25" s="49"/>
      <c r="K25" s="49"/>
      <c r="L25" s="51">
        <f t="shared" si="0"/>
        <v>190</v>
      </c>
      <c r="M25" s="51"/>
      <c r="N25" s="51"/>
    </row>
    <row r="26" spans="1:14" s="57" customFormat="1" ht="15.75" thickBot="1" x14ac:dyDescent="0.3">
      <c r="A26" s="154"/>
      <c r="B26" s="154"/>
      <c r="C26" s="115" t="s">
        <v>123</v>
      </c>
      <c r="D26" s="156"/>
      <c r="E26" s="53" t="s">
        <v>31</v>
      </c>
      <c r="F26" s="54"/>
      <c r="G26" s="55">
        <v>200</v>
      </c>
      <c r="H26" s="54"/>
      <c r="I26" s="54"/>
      <c r="J26" s="54"/>
      <c r="K26" s="54"/>
      <c r="L26" s="56">
        <f t="shared" si="0"/>
        <v>200</v>
      </c>
      <c r="M26" s="56"/>
      <c r="N26" s="56"/>
    </row>
    <row r="27" spans="1:14" s="41" customFormat="1" ht="15.75" thickBot="1" x14ac:dyDescent="0.3">
      <c r="A27" s="65" t="s">
        <v>98</v>
      </c>
      <c r="B27" s="65"/>
      <c r="C27" s="128"/>
      <c r="D27" s="66"/>
      <c r="E27" s="39"/>
      <c r="F27" s="67"/>
      <c r="G27" s="69"/>
      <c r="H27" s="67"/>
      <c r="I27" s="67"/>
      <c r="J27" s="67"/>
      <c r="K27" s="67"/>
      <c r="L27" s="165" t="s">
        <v>119</v>
      </c>
      <c r="M27" s="166"/>
      <c r="N27" s="167"/>
    </row>
    <row r="28" spans="1:14" s="32" customFormat="1" x14ac:dyDescent="0.25">
      <c r="A28" s="157" t="s">
        <v>11</v>
      </c>
      <c r="B28" s="157" t="s">
        <v>1</v>
      </c>
      <c r="C28" s="117"/>
      <c r="D28" s="160">
        <v>300</v>
      </c>
      <c r="E28" s="18" t="s">
        <v>29</v>
      </c>
      <c r="F28" s="20"/>
      <c r="G28" s="27">
        <v>150</v>
      </c>
      <c r="H28" s="27">
        <v>150</v>
      </c>
      <c r="I28" s="20"/>
      <c r="J28" s="20"/>
      <c r="K28" s="20"/>
      <c r="L28" s="36">
        <f t="shared" si="0"/>
        <v>300</v>
      </c>
      <c r="M28" s="36">
        <v>300</v>
      </c>
      <c r="N28" s="40">
        <f>SUM(M28:M34)</f>
        <v>900</v>
      </c>
    </row>
    <row r="29" spans="1:14" s="33" customFormat="1" x14ac:dyDescent="0.25">
      <c r="A29" s="158"/>
      <c r="B29" s="158"/>
      <c r="C29" s="37"/>
      <c r="D29" s="161"/>
      <c r="E29" s="21" t="s">
        <v>30</v>
      </c>
      <c r="F29" s="23"/>
      <c r="G29" s="28">
        <v>150</v>
      </c>
      <c r="H29" s="28">
        <v>150</v>
      </c>
      <c r="I29" s="23"/>
      <c r="J29" s="23"/>
      <c r="K29" s="23"/>
      <c r="L29" s="37">
        <f t="shared" si="0"/>
        <v>300</v>
      </c>
      <c r="M29" s="37"/>
      <c r="N29" s="40">
        <f>+L29+L32+L35</f>
        <v>950</v>
      </c>
    </row>
    <row r="30" spans="1:14" s="34" customFormat="1" ht="15.75" thickBot="1" x14ac:dyDescent="0.3">
      <c r="A30" s="159"/>
      <c r="B30" s="159"/>
      <c r="C30" s="118" t="s">
        <v>127</v>
      </c>
      <c r="D30" s="162"/>
      <c r="E30" s="24" t="s">
        <v>31</v>
      </c>
      <c r="F30" s="26"/>
      <c r="G30" s="29">
        <v>150</v>
      </c>
      <c r="H30" s="29">
        <v>150</v>
      </c>
      <c r="I30" s="26"/>
      <c r="J30" s="26"/>
      <c r="K30" s="26"/>
      <c r="L30" s="38">
        <f t="shared" si="0"/>
        <v>300</v>
      </c>
      <c r="M30" s="38"/>
      <c r="N30" s="42">
        <f>+L30+L33+L36</f>
        <v>900</v>
      </c>
    </row>
    <row r="31" spans="1:14" s="32" customFormat="1" x14ac:dyDescent="0.25">
      <c r="A31" s="157" t="s">
        <v>12</v>
      </c>
      <c r="B31" s="157" t="s">
        <v>3</v>
      </c>
      <c r="C31" s="117"/>
      <c r="D31" s="160">
        <v>300</v>
      </c>
      <c r="E31" s="18" t="s">
        <v>29</v>
      </c>
      <c r="F31" s="20"/>
      <c r="G31" s="27">
        <v>150</v>
      </c>
      <c r="H31" s="27">
        <v>150</v>
      </c>
      <c r="I31" s="20"/>
      <c r="J31" s="20"/>
      <c r="K31" s="20"/>
      <c r="L31" s="36">
        <f t="shared" si="0"/>
        <v>300</v>
      </c>
      <c r="M31" s="36">
        <v>300</v>
      </c>
      <c r="N31" s="36"/>
    </row>
    <row r="32" spans="1:14" s="33" customFormat="1" x14ac:dyDescent="0.25">
      <c r="A32" s="158"/>
      <c r="B32" s="158"/>
      <c r="C32" s="37"/>
      <c r="D32" s="161"/>
      <c r="E32" s="21" t="s">
        <v>30</v>
      </c>
      <c r="F32" s="23"/>
      <c r="G32" s="28">
        <v>150</v>
      </c>
      <c r="H32" s="28">
        <v>150</v>
      </c>
      <c r="I32" s="23"/>
      <c r="J32" s="23"/>
      <c r="K32" s="23"/>
      <c r="L32" s="37">
        <f t="shared" si="0"/>
        <v>300</v>
      </c>
      <c r="M32" s="37"/>
      <c r="N32" s="37"/>
    </row>
    <row r="33" spans="1:17" s="34" customFormat="1" ht="15.75" thickBot="1" x14ac:dyDescent="0.3">
      <c r="A33" s="159"/>
      <c r="B33" s="159"/>
      <c r="C33" s="118" t="s">
        <v>127</v>
      </c>
      <c r="D33" s="162"/>
      <c r="E33" s="24" t="s">
        <v>31</v>
      </c>
      <c r="F33" s="26"/>
      <c r="G33" s="29">
        <v>150</v>
      </c>
      <c r="H33" s="29">
        <v>150</v>
      </c>
      <c r="I33" s="26"/>
      <c r="J33" s="26"/>
      <c r="K33" s="26"/>
      <c r="L33" s="38">
        <f t="shared" si="0"/>
        <v>300</v>
      </c>
      <c r="M33" s="38"/>
      <c r="N33" s="38"/>
    </row>
    <row r="34" spans="1:17" s="32" customFormat="1" x14ac:dyDescent="0.25">
      <c r="A34" s="157" t="s">
        <v>13</v>
      </c>
      <c r="B34" s="157" t="s">
        <v>14</v>
      </c>
      <c r="C34" s="117"/>
      <c r="D34" s="160">
        <v>300</v>
      </c>
      <c r="E34" s="18" t="s">
        <v>29</v>
      </c>
      <c r="F34" s="20"/>
      <c r="G34" s="27">
        <v>150</v>
      </c>
      <c r="H34" s="27">
        <v>150</v>
      </c>
      <c r="I34" s="20"/>
      <c r="J34" s="20"/>
      <c r="K34" s="20"/>
      <c r="L34" s="36">
        <f t="shared" si="0"/>
        <v>300</v>
      </c>
      <c r="M34" s="36">
        <v>300</v>
      </c>
      <c r="N34" s="36"/>
    </row>
    <row r="35" spans="1:17" s="33" customFormat="1" x14ac:dyDescent="0.25">
      <c r="A35" s="158"/>
      <c r="B35" s="158"/>
      <c r="C35" s="130"/>
      <c r="D35" s="161"/>
      <c r="E35" s="21" t="s">
        <v>30</v>
      </c>
      <c r="F35" s="23"/>
      <c r="G35" s="28">
        <v>200</v>
      </c>
      <c r="H35" s="28">
        <v>150</v>
      </c>
      <c r="I35" s="23"/>
      <c r="J35" s="23"/>
      <c r="K35" s="23"/>
      <c r="L35" s="37">
        <f t="shared" si="0"/>
        <v>350</v>
      </c>
      <c r="M35" s="37"/>
      <c r="N35" s="37"/>
    </row>
    <row r="36" spans="1:17" s="34" customFormat="1" ht="15.75" thickBot="1" x14ac:dyDescent="0.3">
      <c r="A36" s="159"/>
      <c r="B36" s="159"/>
      <c r="C36" s="119" t="s">
        <v>130</v>
      </c>
      <c r="D36" s="162"/>
      <c r="E36" s="24" t="s">
        <v>31</v>
      </c>
      <c r="F36" s="26"/>
      <c r="G36" s="29">
        <v>150</v>
      </c>
      <c r="H36" s="29">
        <v>150</v>
      </c>
      <c r="I36" s="26"/>
      <c r="J36" s="26"/>
      <c r="K36" s="26"/>
      <c r="L36" s="38">
        <f t="shared" si="0"/>
        <v>300</v>
      </c>
      <c r="M36" s="38"/>
      <c r="N36" s="38"/>
    </row>
    <row r="37" spans="1:17" s="78" customFormat="1" x14ac:dyDescent="0.25">
      <c r="A37" s="73">
        <v>1.2</v>
      </c>
      <c r="B37" s="73"/>
      <c r="C37" s="73"/>
      <c r="D37" s="74"/>
      <c r="E37" s="75" t="s">
        <v>94</v>
      </c>
      <c r="F37" s="76"/>
      <c r="G37" s="77"/>
      <c r="H37" s="77"/>
      <c r="I37" s="76"/>
      <c r="J37" s="76"/>
      <c r="K37" s="76"/>
      <c r="L37" s="138" t="s">
        <v>118</v>
      </c>
      <c r="M37" s="139"/>
      <c r="N37" s="139"/>
      <c r="O37" s="140"/>
      <c r="P37" s="82" t="s">
        <v>103</v>
      </c>
      <c r="Q37" s="83">
        <f>+O41/O39</f>
        <v>0.98245614035087714</v>
      </c>
    </row>
    <row r="38" spans="1:17" s="41" customFormat="1" ht="15.75" thickBot="1" x14ac:dyDescent="0.3">
      <c r="A38" s="65" t="s">
        <v>99</v>
      </c>
      <c r="B38" s="65"/>
      <c r="C38" s="65"/>
      <c r="D38" s="66"/>
      <c r="E38" s="39"/>
      <c r="F38" s="67"/>
      <c r="G38" s="68"/>
      <c r="H38" s="68"/>
      <c r="I38" s="67"/>
      <c r="J38" s="67"/>
      <c r="K38" s="67"/>
      <c r="L38" s="165" t="s">
        <v>119</v>
      </c>
      <c r="M38" s="166"/>
      <c r="N38" s="167"/>
      <c r="O38" s="76"/>
      <c r="P38" s="84" t="s">
        <v>104</v>
      </c>
      <c r="Q38" s="85">
        <f>+O41/O40</f>
        <v>0.986784140969163</v>
      </c>
    </row>
    <row r="39" spans="1:17" s="47" customFormat="1" x14ac:dyDescent="0.25">
      <c r="A39" s="149" t="s">
        <v>15</v>
      </c>
      <c r="B39" s="149" t="s">
        <v>16</v>
      </c>
      <c r="C39" s="114"/>
      <c r="D39" s="152">
        <v>300</v>
      </c>
      <c r="E39" s="43" t="s">
        <v>29</v>
      </c>
      <c r="F39" s="44"/>
      <c r="G39" s="58">
        <v>150</v>
      </c>
      <c r="H39" s="58">
        <v>150</v>
      </c>
      <c r="I39" s="44"/>
      <c r="J39" s="44"/>
      <c r="K39" s="44"/>
      <c r="L39" s="46">
        <f t="shared" si="0"/>
        <v>300</v>
      </c>
      <c r="M39" s="46">
        <v>300</v>
      </c>
      <c r="N39" s="40">
        <f>SUM(M39:M42)</f>
        <v>3000</v>
      </c>
      <c r="O39" s="89">
        <f>+N39+N46+N53+N60</f>
        <v>11400</v>
      </c>
    </row>
    <row r="40" spans="1:17" s="52" customFormat="1" x14ac:dyDescent="0.25">
      <c r="A40" s="153"/>
      <c r="B40" s="153"/>
      <c r="C40" s="51"/>
      <c r="D40" s="155"/>
      <c r="E40" s="48" t="s">
        <v>30</v>
      </c>
      <c r="F40" s="49"/>
      <c r="G40" s="59">
        <v>200</v>
      </c>
      <c r="H40" s="59">
        <v>150</v>
      </c>
      <c r="I40" s="49"/>
      <c r="J40" s="49"/>
      <c r="K40" s="49"/>
      <c r="L40" s="51">
        <f t="shared" si="0"/>
        <v>350</v>
      </c>
      <c r="M40" s="51"/>
      <c r="N40" s="40">
        <f>+L40+L43</f>
        <v>2750</v>
      </c>
      <c r="O40" s="89">
        <f>+N40+N47+N54+N61</f>
        <v>11350</v>
      </c>
    </row>
    <row r="41" spans="1:17" s="57" customFormat="1" ht="15.75" thickBot="1" x14ac:dyDescent="0.3">
      <c r="A41" s="154"/>
      <c r="B41" s="154"/>
      <c r="C41" s="115" t="s">
        <v>130</v>
      </c>
      <c r="D41" s="156"/>
      <c r="E41" s="53" t="s">
        <v>31</v>
      </c>
      <c r="F41" s="54"/>
      <c r="G41" s="60">
        <v>150</v>
      </c>
      <c r="H41" s="60">
        <v>150</v>
      </c>
      <c r="I41" s="54"/>
      <c r="J41" s="54"/>
      <c r="K41" s="54"/>
      <c r="L41" s="56">
        <f t="shared" si="0"/>
        <v>300</v>
      </c>
      <c r="M41" s="56"/>
      <c r="N41" s="40">
        <f>+L41+L44</f>
        <v>3000</v>
      </c>
      <c r="O41" s="90">
        <f>+N41+N48+N55+N62</f>
        <v>11200</v>
      </c>
    </row>
    <row r="42" spans="1:17" s="47" customFormat="1" x14ac:dyDescent="0.25">
      <c r="A42" s="149" t="s">
        <v>17</v>
      </c>
      <c r="B42" s="149" t="s">
        <v>18</v>
      </c>
      <c r="C42" s="114"/>
      <c r="D42" s="152">
        <v>2700</v>
      </c>
      <c r="E42" s="43" t="s">
        <v>29</v>
      </c>
      <c r="F42" s="44"/>
      <c r="G42" s="44"/>
      <c r="H42" s="58">
        <v>900</v>
      </c>
      <c r="I42" s="58">
        <v>900</v>
      </c>
      <c r="J42" s="58">
        <v>900</v>
      </c>
      <c r="K42" s="44"/>
      <c r="L42" s="46">
        <f t="shared" si="0"/>
        <v>2700</v>
      </c>
      <c r="M42" s="46">
        <v>2700</v>
      </c>
      <c r="N42" s="51"/>
    </row>
    <row r="43" spans="1:17" s="52" customFormat="1" x14ac:dyDescent="0.25">
      <c r="A43" s="153"/>
      <c r="B43" s="153"/>
      <c r="C43" s="131"/>
      <c r="D43" s="155"/>
      <c r="E43" s="48" t="s">
        <v>30</v>
      </c>
      <c r="F43" s="49"/>
      <c r="G43" s="49"/>
      <c r="H43" s="59">
        <v>1000</v>
      </c>
      <c r="I43" s="59">
        <v>800</v>
      </c>
      <c r="J43" s="59">
        <v>600</v>
      </c>
      <c r="K43" s="49"/>
      <c r="L43" s="51">
        <f t="shared" si="0"/>
        <v>2400</v>
      </c>
      <c r="M43" s="51"/>
      <c r="N43" s="51"/>
    </row>
    <row r="44" spans="1:17" s="57" customFormat="1" ht="30.75" thickBot="1" x14ac:dyDescent="0.3">
      <c r="A44" s="154"/>
      <c r="B44" s="154"/>
      <c r="C44" s="116" t="s">
        <v>133</v>
      </c>
      <c r="D44" s="156"/>
      <c r="E44" s="53" t="s">
        <v>31</v>
      </c>
      <c r="F44" s="54"/>
      <c r="G44" s="54"/>
      <c r="H44" s="60">
        <v>500</v>
      </c>
      <c r="I44" s="60">
        <v>1000</v>
      </c>
      <c r="J44" s="60">
        <v>1200</v>
      </c>
      <c r="K44" s="54"/>
      <c r="L44" s="56">
        <f t="shared" si="0"/>
        <v>2700</v>
      </c>
      <c r="M44" s="56"/>
      <c r="N44" s="56"/>
    </row>
    <row r="45" spans="1:17" s="41" customFormat="1" ht="15.75" thickBot="1" x14ac:dyDescent="0.3">
      <c r="A45" s="65" t="s">
        <v>100</v>
      </c>
      <c r="B45" s="65"/>
      <c r="C45" s="65"/>
      <c r="D45" s="66"/>
      <c r="E45" s="39"/>
      <c r="F45" s="67"/>
      <c r="G45" s="67"/>
      <c r="H45" s="68"/>
      <c r="I45" s="68"/>
      <c r="J45" s="68"/>
      <c r="K45" s="67"/>
      <c r="L45" s="165" t="s">
        <v>119</v>
      </c>
      <c r="M45" s="166"/>
      <c r="N45" s="167"/>
    </row>
    <row r="46" spans="1:17" s="32" customFormat="1" x14ac:dyDescent="0.25">
      <c r="A46" s="141" t="s">
        <v>19</v>
      </c>
      <c r="B46" s="141" t="s">
        <v>16</v>
      </c>
      <c r="C46" s="111"/>
      <c r="D46" s="144">
        <v>500</v>
      </c>
      <c r="E46" s="1" t="s">
        <v>29</v>
      </c>
      <c r="F46" s="10"/>
      <c r="G46" s="10"/>
      <c r="H46" s="11">
        <v>250</v>
      </c>
      <c r="I46" s="11">
        <v>250</v>
      </c>
      <c r="J46" s="11"/>
      <c r="K46" s="10"/>
      <c r="L46" s="36">
        <f t="shared" si="0"/>
        <v>500</v>
      </c>
      <c r="M46" s="36">
        <v>500</v>
      </c>
      <c r="N46" s="40">
        <f>SUM(M46:M49)</f>
        <v>3800</v>
      </c>
    </row>
    <row r="47" spans="1:17" s="33" customFormat="1" x14ac:dyDescent="0.25">
      <c r="A47" s="142"/>
      <c r="B47" s="142"/>
      <c r="C47" s="112"/>
      <c r="D47" s="145"/>
      <c r="E47" s="2" t="s">
        <v>30</v>
      </c>
      <c r="F47" s="5"/>
      <c r="G47" s="5"/>
      <c r="H47" s="6">
        <v>250</v>
      </c>
      <c r="I47" s="6">
        <v>250</v>
      </c>
      <c r="J47" s="6"/>
      <c r="K47" s="5"/>
      <c r="L47" s="37">
        <f t="shared" si="0"/>
        <v>500</v>
      </c>
      <c r="M47" s="37"/>
      <c r="N47" s="40">
        <f>+L47+L50</f>
        <v>4000</v>
      </c>
    </row>
    <row r="48" spans="1:17" s="34" customFormat="1" ht="15.75" thickBot="1" x14ac:dyDescent="0.3">
      <c r="A48" s="143"/>
      <c r="B48" s="143"/>
      <c r="C48" s="113" t="s">
        <v>130</v>
      </c>
      <c r="D48" s="146"/>
      <c r="E48" s="3" t="s">
        <v>31</v>
      </c>
      <c r="F48" s="9"/>
      <c r="G48" s="9"/>
      <c r="H48" s="7">
        <v>250</v>
      </c>
      <c r="I48" s="7">
        <v>250</v>
      </c>
      <c r="J48" s="7"/>
      <c r="K48" s="9"/>
      <c r="L48" s="38">
        <f t="shared" si="0"/>
        <v>500</v>
      </c>
      <c r="M48" s="38"/>
      <c r="N48" s="42">
        <f>+L48+L51</f>
        <v>3600</v>
      </c>
    </row>
    <row r="49" spans="1:14" s="32" customFormat="1" x14ac:dyDescent="0.25">
      <c r="A49" s="141" t="s">
        <v>20</v>
      </c>
      <c r="B49" s="141" t="s">
        <v>18</v>
      </c>
      <c r="C49" s="111"/>
      <c r="D49" s="144">
        <v>3300</v>
      </c>
      <c r="E49" s="1" t="s">
        <v>29</v>
      </c>
      <c r="F49" s="10"/>
      <c r="G49" s="10"/>
      <c r="H49" s="11">
        <v>1100</v>
      </c>
      <c r="I49" s="11">
        <v>1100</v>
      </c>
      <c r="J49" s="11">
        <v>1100</v>
      </c>
      <c r="K49" s="10"/>
      <c r="L49" s="36">
        <f t="shared" si="0"/>
        <v>3300</v>
      </c>
      <c r="M49" s="36">
        <v>3300</v>
      </c>
      <c r="N49" s="36"/>
    </row>
    <row r="50" spans="1:14" s="33" customFormat="1" x14ac:dyDescent="0.25">
      <c r="A50" s="142"/>
      <c r="B50" s="142"/>
      <c r="C50" s="112"/>
      <c r="D50" s="145"/>
      <c r="E50" s="2" t="s">
        <v>30</v>
      </c>
      <c r="F50" s="5"/>
      <c r="G50" s="5"/>
      <c r="H50" s="6">
        <v>1200</v>
      </c>
      <c r="I50" s="6">
        <v>1800</v>
      </c>
      <c r="J50" s="6">
        <v>500</v>
      </c>
      <c r="K50" s="5"/>
      <c r="L50" s="37">
        <f t="shared" si="0"/>
        <v>3500</v>
      </c>
      <c r="M50" s="37"/>
      <c r="N50" s="37"/>
    </row>
    <row r="51" spans="1:14" s="34" customFormat="1" ht="15.75" thickBot="1" x14ac:dyDescent="0.3">
      <c r="A51" s="143"/>
      <c r="B51" s="143"/>
      <c r="C51" s="113" t="s">
        <v>124</v>
      </c>
      <c r="D51" s="146"/>
      <c r="E51" s="3" t="s">
        <v>31</v>
      </c>
      <c r="F51" s="9"/>
      <c r="G51" s="9"/>
      <c r="H51" s="7">
        <v>900</v>
      </c>
      <c r="I51" s="7">
        <v>1200</v>
      </c>
      <c r="J51" s="7">
        <v>1000</v>
      </c>
      <c r="K51" s="9"/>
      <c r="L51" s="38">
        <f t="shared" si="0"/>
        <v>3100</v>
      </c>
      <c r="M51" s="38"/>
      <c r="N51" s="38"/>
    </row>
    <row r="52" spans="1:14" s="41" customFormat="1" ht="15.75" thickBot="1" x14ac:dyDescent="0.3">
      <c r="A52" s="65" t="s">
        <v>101</v>
      </c>
      <c r="B52" s="65"/>
      <c r="C52" s="65"/>
      <c r="D52" s="66"/>
      <c r="E52" s="39"/>
      <c r="F52" s="67"/>
      <c r="G52" s="67"/>
      <c r="H52" s="68"/>
      <c r="I52" s="68"/>
      <c r="J52" s="68"/>
      <c r="K52" s="67"/>
      <c r="L52" s="165" t="s">
        <v>119</v>
      </c>
      <c r="M52" s="166"/>
      <c r="N52" s="167"/>
    </row>
    <row r="53" spans="1:14" s="47" customFormat="1" x14ac:dyDescent="0.25">
      <c r="A53" s="149" t="s">
        <v>21</v>
      </c>
      <c r="B53" s="149" t="s">
        <v>16</v>
      </c>
      <c r="C53" s="114"/>
      <c r="D53" s="152">
        <v>300</v>
      </c>
      <c r="E53" s="43" t="s">
        <v>29</v>
      </c>
      <c r="F53" s="44"/>
      <c r="G53" s="44"/>
      <c r="H53" s="58">
        <v>150</v>
      </c>
      <c r="I53" s="58">
        <v>150</v>
      </c>
      <c r="J53" s="44"/>
      <c r="K53" s="44"/>
      <c r="L53" s="46">
        <f t="shared" si="0"/>
        <v>300</v>
      </c>
      <c r="M53" s="46">
        <v>300</v>
      </c>
      <c r="N53" s="40">
        <f>SUM(M53:M56)</f>
        <v>2300</v>
      </c>
    </row>
    <row r="54" spans="1:14" s="52" customFormat="1" x14ac:dyDescent="0.25">
      <c r="A54" s="153"/>
      <c r="B54" s="153"/>
      <c r="C54" s="115"/>
      <c r="D54" s="155"/>
      <c r="E54" s="48" t="s">
        <v>30</v>
      </c>
      <c r="F54" s="49"/>
      <c r="G54" s="49"/>
      <c r="H54" s="59">
        <v>150</v>
      </c>
      <c r="I54" s="59">
        <v>150</v>
      </c>
      <c r="J54" s="49"/>
      <c r="K54" s="49"/>
      <c r="L54" s="51">
        <f t="shared" si="0"/>
        <v>300</v>
      </c>
      <c r="M54" s="51"/>
      <c r="N54" s="40">
        <f>+L54+L57</f>
        <v>2100</v>
      </c>
    </row>
    <row r="55" spans="1:14" s="57" customFormat="1" ht="15.75" thickBot="1" x14ac:dyDescent="0.3">
      <c r="A55" s="154"/>
      <c r="B55" s="154"/>
      <c r="C55" s="116" t="s">
        <v>130</v>
      </c>
      <c r="D55" s="156"/>
      <c r="E55" s="53" t="s">
        <v>31</v>
      </c>
      <c r="F55" s="54"/>
      <c r="G55" s="54"/>
      <c r="H55" s="60">
        <v>150</v>
      </c>
      <c r="I55" s="60">
        <v>150</v>
      </c>
      <c r="J55" s="54"/>
      <c r="K55" s="54"/>
      <c r="L55" s="56">
        <f t="shared" si="0"/>
        <v>300</v>
      </c>
      <c r="M55" s="56"/>
      <c r="N55" s="42">
        <f>+L55+L58</f>
        <v>2300</v>
      </c>
    </row>
    <row r="56" spans="1:14" s="47" customFormat="1" x14ac:dyDescent="0.25">
      <c r="A56" s="149" t="s">
        <v>22</v>
      </c>
      <c r="B56" s="149" t="s">
        <v>18</v>
      </c>
      <c r="C56" s="114"/>
      <c r="D56" s="152">
        <v>2000</v>
      </c>
      <c r="E56" s="43" t="s">
        <v>29</v>
      </c>
      <c r="F56" s="44"/>
      <c r="G56" s="44"/>
      <c r="H56" s="58">
        <v>500</v>
      </c>
      <c r="I56" s="58">
        <v>500</v>
      </c>
      <c r="J56" s="58">
        <v>500</v>
      </c>
      <c r="K56" s="58">
        <v>500</v>
      </c>
      <c r="L56" s="46">
        <f t="shared" si="0"/>
        <v>2000</v>
      </c>
      <c r="M56" s="46">
        <v>2000</v>
      </c>
      <c r="N56" s="46"/>
    </row>
    <row r="57" spans="1:14" s="52" customFormat="1" x14ac:dyDescent="0.25">
      <c r="A57" s="153"/>
      <c r="B57" s="153"/>
      <c r="C57" s="115"/>
      <c r="D57" s="155"/>
      <c r="E57" s="48" t="s">
        <v>30</v>
      </c>
      <c r="F57" s="49"/>
      <c r="G57" s="49"/>
      <c r="H57" s="59">
        <v>600</v>
      </c>
      <c r="I57" s="59">
        <v>600</v>
      </c>
      <c r="J57" s="59">
        <v>600</v>
      </c>
      <c r="K57" s="59"/>
      <c r="L57" s="51">
        <f t="shared" si="0"/>
        <v>1800</v>
      </c>
      <c r="M57" s="51"/>
      <c r="N57" s="51"/>
    </row>
    <row r="58" spans="1:14" s="57" customFormat="1" ht="15.75" thickBot="1" x14ac:dyDescent="0.3">
      <c r="A58" s="154"/>
      <c r="B58" s="154"/>
      <c r="C58" s="116" t="s">
        <v>124</v>
      </c>
      <c r="D58" s="156"/>
      <c r="E58" s="53" t="s">
        <v>31</v>
      </c>
      <c r="F58" s="54"/>
      <c r="G58" s="54"/>
      <c r="H58" s="60">
        <v>800</v>
      </c>
      <c r="I58" s="60">
        <v>700</v>
      </c>
      <c r="J58" s="60">
        <v>500</v>
      </c>
      <c r="K58" s="60"/>
      <c r="L58" s="56">
        <f t="shared" si="0"/>
        <v>2000</v>
      </c>
      <c r="M58" s="56"/>
      <c r="N58" s="56"/>
    </row>
    <row r="59" spans="1:14" s="41" customFormat="1" ht="15.75" thickBot="1" x14ac:dyDescent="0.3">
      <c r="A59" s="65" t="s">
        <v>102</v>
      </c>
      <c r="B59" s="65"/>
      <c r="C59" s="65"/>
      <c r="D59" s="66"/>
      <c r="E59" s="39"/>
      <c r="F59" s="67"/>
      <c r="G59" s="67"/>
      <c r="H59" s="68"/>
      <c r="I59" s="68"/>
      <c r="J59" s="68"/>
      <c r="K59" s="68"/>
      <c r="L59" s="165" t="s">
        <v>119</v>
      </c>
      <c r="M59" s="166"/>
      <c r="N59" s="167"/>
    </row>
    <row r="60" spans="1:14" s="32" customFormat="1" x14ac:dyDescent="0.25">
      <c r="A60" s="141" t="s">
        <v>23</v>
      </c>
      <c r="B60" s="141" t="s">
        <v>16</v>
      </c>
      <c r="C60" s="111"/>
      <c r="D60" s="144">
        <v>300</v>
      </c>
      <c r="E60" s="1" t="s">
        <v>29</v>
      </c>
      <c r="F60" s="10"/>
      <c r="G60" s="10"/>
      <c r="H60" s="11">
        <v>150</v>
      </c>
      <c r="I60" s="11">
        <v>150</v>
      </c>
      <c r="J60" s="11"/>
      <c r="K60" s="11"/>
      <c r="L60" s="36">
        <f t="shared" si="0"/>
        <v>300</v>
      </c>
      <c r="M60" s="36">
        <v>300</v>
      </c>
      <c r="N60" s="40">
        <f>SUM(M60:M63)</f>
        <v>2300</v>
      </c>
    </row>
    <row r="61" spans="1:14" s="33" customFormat="1" x14ac:dyDescent="0.25">
      <c r="A61" s="142"/>
      <c r="B61" s="142"/>
      <c r="C61" s="112"/>
      <c r="D61" s="145"/>
      <c r="E61" s="2" t="s">
        <v>30</v>
      </c>
      <c r="F61" s="5"/>
      <c r="G61" s="5"/>
      <c r="H61" s="6">
        <v>150</v>
      </c>
      <c r="I61" s="6">
        <v>150</v>
      </c>
      <c r="J61" s="6"/>
      <c r="K61" s="6"/>
      <c r="L61" s="37">
        <f t="shared" si="0"/>
        <v>300</v>
      </c>
      <c r="M61" s="37"/>
      <c r="N61" s="40">
        <f>+L61+L64</f>
        <v>2500</v>
      </c>
    </row>
    <row r="62" spans="1:14" s="34" customFormat="1" ht="15.75" thickBot="1" x14ac:dyDescent="0.3">
      <c r="A62" s="143"/>
      <c r="B62" s="143"/>
      <c r="C62" s="113" t="s">
        <v>130</v>
      </c>
      <c r="D62" s="146"/>
      <c r="E62" s="3" t="s">
        <v>31</v>
      </c>
      <c r="F62" s="9"/>
      <c r="G62" s="9"/>
      <c r="H62" s="7">
        <v>150</v>
      </c>
      <c r="I62" s="7">
        <v>150</v>
      </c>
      <c r="J62" s="7"/>
      <c r="K62" s="7"/>
      <c r="L62" s="38">
        <f t="shared" si="0"/>
        <v>300</v>
      </c>
      <c r="M62" s="38"/>
      <c r="N62" s="42">
        <f>+L62+L65</f>
        <v>2300</v>
      </c>
    </row>
    <row r="63" spans="1:14" s="32" customFormat="1" x14ac:dyDescent="0.25">
      <c r="A63" s="141" t="s">
        <v>24</v>
      </c>
      <c r="B63" s="141" t="s">
        <v>18</v>
      </c>
      <c r="C63" s="111"/>
      <c r="D63" s="144">
        <v>2000</v>
      </c>
      <c r="E63" s="1" t="s">
        <v>29</v>
      </c>
      <c r="F63" s="10"/>
      <c r="G63" s="10"/>
      <c r="H63" s="11">
        <v>500</v>
      </c>
      <c r="I63" s="11">
        <v>500</v>
      </c>
      <c r="J63" s="11">
        <v>500</v>
      </c>
      <c r="K63" s="11">
        <v>500</v>
      </c>
      <c r="L63" s="36">
        <f t="shared" si="0"/>
        <v>2000</v>
      </c>
      <c r="M63" s="36">
        <v>2000</v>
      </c>
      <c r="N63" s="36"/>
    </row>
    <row r="64" spans="1:14" s="33" customFormat="1" x14ac:dyDescent="0.25">
      <c r="A64" s="142"/>
      <c r="B64" s="142"/>
      <c r="C64" s="112"/>
      <c r="D64" s="145"/>
      <c r="E64" s="2" t="s">
        <v>30</v>
      </c>
      <c r="F64" s="5"/>
      <c r="G64" s="5"/>
      <c r="H64" s="6">
        <v>300</v>
      </c>
      <c r="I64" s="6">
        <v>300</v>
      </c>
      <c r="J64" s="6">
        <v>1000</v>
      </c>
      <c r="K64" s="6">
        <v>600</v>
      </c>
      <c r="L64" s="37">
        <f t="shared" si="0"/>
        <v>2200</v>
      </c>
      <c r="M64" s="37"/>
      <c r="N64" s="37"/>
    </row>
    <row r="65" spans="1:14" s="34" customFormat="1" ht="15.75" thickBot="1" x14ac:dyDescent="0.3">
      <c r="A65" s="143"/>
      <c r="B65" s="143"/>
      <c r="C65" s="113" t="s">
        <v>126</v>
      </c>
      <c r="D65" s="146"/>
      <c r="E65" s="3" t="s">
        <v>31</v>
      </c>
      <c r="F65" s="9"/>
      <c r="G65" s="9"/>
      <c r="H65" s="7"/>
      <c r="I65" s="7">
        <v>1000</v>
      </c>
      <c r="J65" s="7"/>
      <c r="K65" s="7">
        <v>1000</v>
      </c>
      <c r="L65" s="38">
        <f t="shared" si="0"/>
        <v>2000</v>
      </c>
      <c r="M65" s="38"/>
      <c r="N65" s="38"/>
    </row>
  </sheetData>
  <mergeCells count="74">
    <mergeCell ref="B1:D2"/>
    <mergeCell ref="L38:N38"/>
    <mergeCell ref="L45:N45"/>
    <mergeCell ref="L52:N52"/>
    <mergeCell ref="L59:N59"/>
    <mergeCell ref="D49:D51"/>
    <mergeCell ref="B53:B55"/>
    <mergeCell ref="D53:D55"/>
    <mergeCell ref="F3:K3"/>
    <mergeCell ref="E3:E4"/>
    <mergeCell ref="L37:O37"/>
    <mergeCell ref="L6:N6"/>
    <mergeCell ref="L13:N13"/>
    <mergeCell ref="L20:N20"/>
    <mergeCell ref="L27:N27"/>
    <mergeCell ref="S10:V10"/>
    <mergeCell ref="A63:A65"/>
    <mergeCell ref="B63:B65"/>
    <mergeCell ref="D63:D65"/>
    <mergeCell ref="B56:B58"/>
    <mergeCell ref="D56:D58"/>
    <mergeCell ref="B60:B62"/>
    <mergeCell ref="D60:D62"/>
    <mergeCell ref="A46:A48"/>
    <mergeCell ref="A49:A51"/>
    <mergeCell ref="A53:A55"/>
    <mergeCell ref="A56:A58"/>
    <mergeCell ref="A60:A62"/>
    <mergeCell ref="B46:B48"/>
    <mergeCell ref="D46:D48"/>
    <mergeCell ref="B49:B51"/>
    <mergeCell ref="A39:A41"/>
    <mergeCell ref="B39:B41"/>
    <mergeCell ref="D39:D41"/>
    <mergeCell ref="A42:A44"/>
    <mergeCell ref="B42:B44"/>
    <mergeCell ref="D42:D44"/>
    <mergeCell ref="A31:A33"/>
    <mergeCell ref="B31:B33"/>
    <mergeCell ref="D31:D33"/>
    <mergeCell ref="A34:A36"/>
    <mergeCell ref="B34:B36"/>
    <mergeCell ref="D34:D36"/>
    <mergeCell ref="A24:A26"/>
    <mergeCell ref="B24:B26"/>
    <mergeCell ref="D24:D26"/>
    <mergeCell ref="A28:A30"/>
    <mergeCell ref="B28:B30"/>
    <mergeCell ref="D28:D30"/>
    <mergeCell ref="A17:A19"/>
    <mergeCell ref="B17:B19"/>
    <mergeCell ref="D17:D19"/>
    <mergeCell ref="A21:A23"/>
    <mergeCell ref="B21:B23"/>
    <mergeCell ref="D21:D23"/>
    <mergeCell ref="A14:A16"/>
    <mergeCell ref="B14:B16"/>
    <mergeCell ref="D14:D16"/>
    <mergeCell ref="A3:A4"/>
    <mergeCell ref="B3:B4"/>
    <mergeCell ref="D3:D4"/>
    <mergeCell ref="A7:A9"/>
    <mergeCell ref="B7:B9"/>
    <mergeCell ref="D7:D9"/>
    <mergeCell ref="A10:A12"/>
    <mergeCell ref="B10:B12"/>
    <mergeCell ref="D10:D12"/>
    <mergeCell ref="S8:V8"/>
    <mergeCell ref="S9:T9"/>
    <mergeCell ref="N4:R4"/>
    <mergeCell ref="S4:T4"/>
    <mergeCell ref="S7:V7"/>
    <mergeCell ref="L5:O5"/>
    <mergeCell ref="R5:R6"/>
  </mergeCells>
  <pageMargins left="0.7" right="0.7" top="0.75" bottom="0.75" header="0.3" footer="0.3"/>
  <pageSetup orientation="portrait" horizontalDpi="4294967293" verticalDpi="4294967293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31" workbookViewId="0">
      <selection activeCell="C48" sqref="C48"/>
    </sheetView>
  </sheetViews>
  <sheetFormatPr baseColWidth="10" defaultColWidth="31.7109375" defaultRowHeight="15" x14ac:dyDescent="0.25"/>
  <cols>
    <col min="1" max="1" width="7.140625" bestFit="1" customWidth="1"/>
    <col min="2" max="2" width="46.28515625" customWidth="1"/>
    <col min="3" max="3" width="10.85546875" bestFit="1" customWidth="1"/>
    <col min="4" max="4" width="15.5703125" customWidth="1"/>
    <col min="5" max="5" width="10.85546875" customWidth="1"/>
    <col min="6" max="6" width="22.7109375" bestFit="1" customWidth="1"/>
  </cols>
  <sheetData>
    <row r="1" spans="1:4" ht="30.75" thickBot="1" x14ac:dyDescent="0.3">
      <c r="A1" s="13" t="s">
        <v>39</v>
      </c>
      <c r="B1" s="14" t="s">
        <v>40</v>
      </c>
      <c r="C1" s="14" t="s">
        <v>41</v>
      </c>
      <c r="D1" s="96" t="s">
        <v>107</v>
      </c>
    </row>
    <row r="2" spans="1:4" ht="15.75" thickBot="1" x14ac:dyDescent="0.3">
      <c r="A2" s="15" t="s">
        <v>0</v>
      </c>
      <c r="B2" s="16" t="s">
        <v>1</v>
      </c>
      <c r="C2" s="17">
        <v>250</v>
      </c>
      <c r="D2" s="97">
        <f>+C2</f>
        <v>250</v>
      </c>
    </row>
    <row r="3" spans="1:4" ht="15.75" thickBot="1" x14ac:dyDescent="0.3">
      <c r="A3" s="15" t="s">
        <v>2</v>
      </c>
      <c r="B3" s="16" t="s">
        <v>3</v>
      </c>
      <c r="C3" s="17">
        <v>250</v>
      </c>
      <c r="D3" s="97">
        <f t="shared" ref="D3:D18" si="0">+C3</f>
        <v>250</v>
      </c>
    </row>
    <row r="4" spans="1:4" ht="15.75" thickBot="1" x14ac:dyDescent="0.3">
      <c r="A4" s="15" t="s">
        <v>4</v>
      </c>
      <c r="B4" s="16" t="s">
        <v>5</v>
      </c>
      <c r="C4" s="17">
        <v>400</v>
      </c>
      <c r="D4" s="97">
        <f t="shared" si="0"/>
        <v>400</v>
      </c>
    </row>
    <row r="5" spans="1:4" ht="15.75" thickBot="1" x14ac:dyDescent="0.3">
      <c r="A5" s="15" t="s">
        <v>6</v>
      </c>
      <c r="B5" s="16" t="s">
        <v>7</v>
      </c>
      <c r="C5" s="17">
        <v>400</v>
      </c>
      <c r="D5" s="97">
        <f t="shared" si="0"/>
        <v>400</v>
      </c>
    </row>
    <row r="6" spans="1:4" ht="15.75" thickBot="1" x14ac:dyDescent="0.3">
      <c r="A6" s="15" t="s">
        <v>8</v>
      </c>
      <c r="B6" s="16" t="s">
        <v>3</v>
      </c>
      <c r="C6" s="17">
        <v>200</v>
      </c>
      <c r="D6" s="97">
        <f t="shared" si="0"/>
        <v>200</v>
      </c>
    </row>
    <row r="7" spans="1:4" ht="15.75" thickBot="1" x14ac:dyDescent="0.3">
      <c r="A7" s="15" t="s">
        <v>9</v>
      </c>
      <c r="B7" s="16" t="s">
        <v>10</v>
      </c>
      <c r="C7" s="17">
        <v>200</v>
      </c>
      <c r="D7" s="97">
        <f t="shared" si="0"/>
        <v>200</v>
      </c>
    </row>
    <row r="8" spans="1:4" ht="15.75" thickBot="1" x14ac:dyDescent="0.3">
      <c r="A8" s="15" t="s">
        <v>11</v>
      </c>
      <c r="B8" s="16" t="s">
        <v>1</v>
      </c>
      <c r="C8" s="17">
        <v>300</v>
      </c>
      <c r="D8" s="97">
        <f t="shared" si="0"/>
        <v>300</v>
      </c>
    </row>
    <row r="9" spans="1:4" ht="15.75" thickBot="1" x14ac:dyDescent="0.3">
      <c r="A9" s="15" t="s">
        <v>12</v>
      </c>
      <c r="B9" s="16" t="s">
        <v>3</v>
      </c>
      <c r="C9" s="17">
        <v>300</v>
      </c>
      <c r="D9" s="97">
        <f t="shared" si="0"/>
        <v>300</v>
      </c>
    </row>
    <row r="10" spans="1:4" ht="15.75" thickBot="1" x14ac:dyDescent="0.3">
      <c r="A10" s="15" t="s">
        <v>13</v>
      </c>
      <c r="B10" s="16" t="s">
        <v>14</v>
      </c>
      <c r="C10" s="17">
        <v>300</v>
      </c>
      <c r="D10" s="97">
        <f t="shared" si="0"/>
        <v>300</v>
      </c>
    </row>
    <row r="11" spans="1:4" ht="15.75" thickBot="1" x14ac:dyDescent="0.3">
      <c r="A11" s="15" t="s">
        <v>15</v>
      </c>
      <c r="B11" s="16" t="s">
        <v>16</v>
      </c>
      <c r="C11" s="17">
        <v>300</v>
      </c>
      <c r="D11" s="97">
        <f t="shared" si="0"/>
        <v>300</v>
      </c>
    </row>
    <row r="12" spans="1:4" ht="15.75" thickBot="1" x14ac:dyDescent="0.3">
      <c r="A12" s="15" t="s">
        <v>17</v>
      </c>
      <c r="B12" s="16" t="s">
        <v>18</v>
      </c>
      <c r="C12" s="17">
        <v>2700</v>
      </c>
      <c r="D12" s="97">
        <f t="shared" si="0"/>
        <v>2700</v>
      </c>
    </row>
    <row r="13" spans="1:4" ht="15.75" thickBot="1" x14ac:dyDescent="0.3">
      <c r="A13" s="15" t="s">
        <v>19</v>
      </c>
      <c r="B13" s="16" t="s">
        <v>16</v>
      </c>
      <c r="C13" s="17">
        <v>500</v>
      </c>
      <c r="D13" s="97">
        <f t="shared" si="0"/>
        <v>500</v>
      </c>
    </row>
    <row r="14" spans="1:4" ht="15.75" thickBot="1" x14ac:dyDescent="0.3">
      <c r="A14" s="15" t="s">
        <v>20</v>
      </c>
      <c r="B14" s="16" t="s">
        <v>18</v>
      </c>
      <c r="C14" s="17">
        <v>3300</v>
      </c>
      <c r="D14" s="97">
        <f t="shared" si="0"/>
        <v>3300</v>
      </c>
    </row>
    <row r="15" spans="1:4" ht="15.75" thickBot="1" x14ac:dyDescent="0.3">
      <c r="A15" s="15" t="s">
        <v>21</v>
      </c>
      <c r="B15" s="16" t="s">
        <v>16</v>
      </c>
      <c r="C15" s="17">
        <v>300</v>
      </c>
      <c r="D15" s="97">
        <f t="shared" si="0"/>
        <v>300</v>
      </c>
    </row>
    <row r="16" spans="1:4" ht="15.75" thickBot="1" x14ac:dyDescent="0.3">
      <c r="A16" s="15" t="s">
        <v>22</v>
      </c>
      <c r="B16" s="16" t="s">
        <v>18</v>
      </c>
      <c r="C16" s="17">
        <v>2000</v>
      </c>
      <c r="D16" s="97">
        <f t="shared" si="0"/>
        <v>2000</v>
      </c>
    </row>
    <row r="17" spans="1:6" ht="15.75" thickBot="1" x14ac:dyDescent="0.3">
      <c r="A17" s="15" t="s">
        <v>23</v>
      </c>
      <c r="B17" s="16" t="s">
        <v>16</v>
      </c>
      <c r="C17" s="17">
        <v>300</v>
      </c>
      <c r="D17" s="97">
        <f t="shared" si="0"/>
        <v>300</v>
      </c>
    </row>
    <row r="18" spans="1:6" ht="15.75" thickBot="1" x14ac:dyDescent="0.3">
      <c r="A18" s="15" t="s">
        <v>24</v>
      </c>
      <c r="B18" s="16" t="s">
        <v>18</v>
      </c>
      <c r="C18" s="17">
        <v>2000</v>
      </c>
      <c r="D18" s="98">
        <f t="shared" si="0"/>
        <v>2000</v>
      </c>
      <c r="E18" s="99">
        <f>SUM(D2:D18)</f>
        <v>14000</v>
      </c>
      <c r="F18" s="100" t="s">
        <v>108</v>
      </c>
    </row>
    <row r="19" spans="1:6" ht="15.75" thickBot="1" x14ac:dyDescent="0.3">
      <c r="A19" s="15" t="s">
        <v>42</v>
      </c>
      <c r="B19" s="16" t="s">
        <v>43</v>
      </c>
      <c r="C19" s="101">
        <v>200</v>
      </c>
    </row>
    <row r="20" spans="1:6" ht="15.75" thickBot="1" x14ac:dyDescent="0.3">
      <c r="A20" s="15" t="s">
        <v>44</v>
      </c>
      <c r="B20" s="16" t="s">
        <v>45</v>
      </c>
      <c r="C20" s="101">
        <v>400</v>
      </c>
    </row>
    <row r="21" spans="1:6" ht="15.75" thickBot="1" x14ac:dyDescent="0.3">
      <c r="A21" s="15" t="s">
        <v>46</v>
      </c>
      <c r="B21" s="16" t="s">
        <v>43</v>
      </c>
      <c r="C21" s="101">
        <v>200</v>
      </c>
    </row>
    <row r="22" spans="1:6" ht="15.75" thickBot="1" x14ac:dyDescent="0.3">
      <c r="A22" s="15" t="s">
        <v>47</v>
      </c>
      <c r="B22" s="16" t="s">
        <v>45</v>
      </c>
      <c r="C22" s="101">
        <v>400</v>
      </c>
    </row>
    <row r="23" spans="1:6" ht="15.75" thickBot="1" x14ac:dyDescent="0.3">
      <c r="A23" s="15" t="s">
        <v>48</v>
      </c>
      <c r="B23" s="16" t="s">
        <v>43</v>
      </c>
      <c r="C23" s="101">
        <v>200</v>
      </c>
    </row>
    <row r="24" spans="1:6" ht="15.75" thickBot="1" x14ac:dyDescent="0.3">
      <c r="A24" s="15" t="s">
        <v>49</v>
      </c>
      <c r="B24" s="16" t="s">
        <v>45</v>
      </c>
      <c r="C24" s="101">
        <v>400</v>
      </c>
    </row>
    <row r="25" spans="1:6" ht="15.75" thickBot="1" x14ac:dyDescent="0.3">
      <c r="A25" s="15" t="s">
        <v>50</v>
      </c>
      <c r="B25" s="16" t="s">
        <v>43</v>
      </c>
      <c r="C25" s="101">
        <v>200</v>
      </c>
    </row>
    <row r="26" spans="1:6" ht="15.75" thickBot="1" x14ac:dyDescent="0.3">
      <c r="A26" s="15" t="s">
        <v>51</v>
      </c>
      <c r="B26" s="16" t="s">
        <v>45</v>
      </c>
      <c r="C26" s="101">
        <v>400</v>
      </c>
    </row>
    <row r="27" spans="1:6" ht="15.75" thickBot="1" x14ac:dyDescent="0.3">
      <c r="A27" s="15" t="s">
        <v>52</v>
      </c>
      <c r="B27" s="16" t="s">
        <v>53</v>
      </c>
      <c r="C27" s="101">
        <v>1000</v>
      </c>
    </row>
    <row r="28" spans="1:6" ht="15.75" thickBot="1" x14ac:dyDescent="0.3">
      <c r="A28" s="15" t="s">
        <v>54</v>
      </c>
      <c r="B28" s="16" t="s">
        <v>55</v>
      </c>
      <c r="C28" s="101">
        <v>1000</v>
      </c>
    </row>
    <row r="29" spans="1:6" ht="15.75" thickBot="1" x14ac:dyDescent="0.3">
      <c r="A29" s="15" t="s">
        <v>56</v>
      </c>
      <c r="B29" s="16" t="s">
        <v>57</v>
      </c>
      <c r="C29" s="102">
        <v>2000</v>
      </c>
    </row>
    <row r="30" spans="1:6" ht="15.75" thickBot="1" x14ac:dyDescent="0.3">
      <c r="A30" s="15" t="s">
        <v>58</v>
      </c>
      <c r="B30" s="16" t="s">
        <v>59</v>
      </c>
      <c r="C30" s="101">
        <v>400</v>
      </c>
    </row>
    <row r="31" spans="1:6" ht="15.75" thickBot="1" x14ac:dyDescent="0.3">
      <c r="A31" s="15" t="s">
        <v>60</v>
      </c>
      <c r="B31" s="16" t="s">
        <v>61</v>
      </c>
      <c r="C31" s="101">
        <v>1000</v>
      </c>
    </row>
    <row r="32" spans="1:6" ht="15.75" thickBot="1" x14ac:dyDescent="0.3">
      <c r="A32" s="15" t="s">
        <v>62</v>
      </c>
      <c r="B32" s="16" t="s">
        <v>63</v>
      </c>
      <c r="C32" s="101">
        <v>500</v>
      </c>
    </row>
    <row r="33" spans="1:6" ht="15.75" thickBot="1" x14ac:dyDescent="0.3">
      <c r="A33" s="15" t="s">
        <v>64</v>
      </c>
      <c r="B33" s="16" t="s">
        <v>65</v>
      </c>
      <c r="C33" s="101">
        <v>800</v>
      </c>
    </row>
    <row r="34" spans="1:6" ht="15.75" thickBot="1" x14ac:dyDescent="0.3">
      <c r="A34" s="15" t="s">
        <v>66</v>
      </c>
      <c r="B34" s="16" t="s">
        <v>67</v>
      </c>
      <c r="C34" s="101">
        <v>400</v>
      </c>
    </row>
    <row r="35" spans="1:6" ht="15.75" thickBot="1" x14ac:dyDescent="0.3">
      <c r="A35" s="15" t="s">
        <v>68</v>
      </c>
      <c r="B35" s="16" t="s">
        <v>69</v>
      </c>
      <c r="C35" s="101">
        <v>2000</v>
      </c>
    </row>
    <row r="36" spans="1:6" ht="15.75" thickBot="1" x14ac:dyDescent="0.3">
      <c r="A36" s="15" t="s">
        <v>70</v>
      </c>
      <c r="B36" s="16" t="s">
        <v>71</v>
      </c>
      <c r="C36" s="101">
        <v>400</v>
      </c>
    </row>
    <row r="37" spans="1:6" ht="15.75" thickBot="1" x14ac:dyDescent="0.3">
      <c r="A37" s="15" t="s">
        <v>72</v>
      </c>
      <c r="B37" s="16" t="s">
        <v>73</v>
      </c>
      <c r="C37" s="101">
        <v>200</v>
      </c>
    </row>
    <row r="38" spans="1:6" ht="15.75" thickBot="1" x14ac:dyDescent="0.3">
      <c r="A38" s="15" t="s">
        <v>74</v>
      </c>
      <c r="B38" s="16" t="s">
        <v>75</v>
      </c>
      <c r="C38" s="101">
        <v>4000</v>
      </c>
    </row>
    <row r="39" spans="1:6" ht="15.75" thickBot="1" x14ac:dyDescent="0.3">
      <c r="A39" s="15" t="s">
        <v>76</v>
      </c>
      <c r="B39" s="16" t="s">
        <v>73</v>
      </c>
      <c r="C39" s="101">
        <v>200</v>
      </c>
    </row>
    <row r="40" spans="1:6" ht="15.75" thickBot="1" x14ac:dyDescent="0.3">
      <c r="A40" s="15" t="s">
        <v>77</v>
      </c>
      <c r="B40" s="16" t="s">
        <v>78</v>
      </c>
      <c r="C40" s="101">
        <v>6000</v>
      </c>
    </row>
    <row r="41" spans="1:6" ht="15.75" thickBot="1" x14ac:dyDescent="0.3">
      <c r="A41" s="15" t="s">
        <v>79</v>
      </c>
      <c r="B41" s="16" t="s">
        <v>80</v>
      </c>
      <c r="C41" s="101">
        <v>800</v>
      </c>
    </row>
    <row r="42" spans="1:6" ht="15.75" thickBot="1" x14ac:dyDescent="0.3">
      <c r="A42" s="15" t="s">
        <v>81</v>
      </c>
      <c r="B42" s="16" t="s">
        <v>82</v>
      </c>
      <c r="C42" s="101">
        <v>400</v>
      </c>
    </row>
    <row r="43" spans="1:6" ht="15.75" thickBot="1" x14ac:dyDescent="0.3">
      <c r="A43" s="15" t="s">
        <v>83</v>
      </c>
      <c r="B43" s="16" t="s">
        <v>84</v>
      </c>
      <c r="C43" s="101">
        <v>200</v>
      </c>
    </row>
    <row r="44" spans="1:6" ht="15.75" thickBot="1" x14ac:dyDescent="0.3">
      <c r="A44" s="15" t="s">
        <v>85</v>
      </c>
      <c r="B44" s="16" t="s">
        <v>86</v>
      </c>
      <c r="C44" s="101">
        <v>400</v>
      </c>
    </row>
    <row r="45" spans="1:6" ht="15.75" thickBot="1" x14ac:dyDescent="0.3">
      <c r="A45" s="15" t="s">
        <v>87</v>
      </c>
      <c r="B45" s="16" t="s">
        <v>88</v>
      </c>
      <c r="C45" s="101">
        <v>400</v>
      </c>
    </row>
    <row r="46" spans="1:6" ht="15.75" thickBot="1" x14ac:dyDescent="0.3">
      <c r="A46" s="15" t="s">
        <v>89</v>
      </c>
      <c r="B46" s="16" t="s">
        <v>90</v>
      </c>
      <c r="C46" s="101">
        <v>1500</v>
      </c>
      <c r="D46" s="103">
        <f>SUM(C19:C46)</f>
        <v>26000</v>
      </c>
      <c r="E46" s="104" t="s">
        <v>109</v>
      </c>
      <c r="F46" s="105"/>
    </row>
    <row r="47" spans="1:6" ht="15.75" thickBot="1" x14ac:dyDescent="0.3"/>
    <row r="48" spans="1:6" ht="15.75" thickBot="1" x14ac:dyDescent="0.3">
      <c r="B48" s="93" t="s">
        <v>105</v>
      </c>
      <c r="C48" s="94">
        <f>SUM(C2:C47)</f>
        <v>40000</v>
      </c>
    </row>
  </sheetData>
  <pageMargins left="0.7" right="0.7" top="0.75" bottom="0.75" header="0.3" footer="0.3"/>
  <pageSetup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Estatus_Corte</vt:lpstr>
      <vt:lpstr>Sheet2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Ernest</dc:creator>
  <cp:lastModifiedBy>Alvaro Mata</cp:lastModifiedBy>
  <dcterms:created xsi:type="dcterms:W3CDTF">2012-02-02T20:15:57Z</dcterms:created>
  <dcterms:modified xsi:type="dcterms:W3CDTF">2016-07-30T16:37:58Z</dcterms:modified>
</cp:coreProperties>
</file>