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&amp;C ene25\Unidad 1\material unidad 1\"/>
    </mc:Choice>
  </mc:AlternateContent>
  <xr:revisionPtr revIDLastSave="0" documentId="13_ncr:1_{3888547D-797B-4241-95EA-3193F0949D34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Probab" sheetId="1" r:id="rId1"/>
    <sheet name="Red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0" i="2" l="1"/>
  <c r="AU106" i="2"/>
  <c r="AH106" i="2"/>
  <c r="Z106" i="2"/>
  <c r="AW102" i="2"/>
  <c r="AN102" i="2"/>
  <c r="AF102" i="2"/>
  <c r="AB102" i="2"/>
  <c r="AP98" i="2"/>
  <c r="AH98" i="2"/>
  <c r="AN96" i="2"/>
  <c r="Z96" i="2"/>
  <c r="AP92" i="2"/>
  <c r="AB92" i="2"/>
  <c r="AN90" i="2"/>
  <c r="AF90" i="2"/>
  <c r="AU86" i="2"/>
  <c r="AP86" i="2"/>
  <c r="AH86" i="2"/>
  <c r="Z86" i="2"/>
  <c r="AW82" i="2"/>
  <c r="AF82" i="2"/>
  <c r="AB82" i="2"/>
  <c r="AH78" i="2"/>
  <c r="AF73" i="2"/>
  <c r="AU69" i="2"/>
  <c r="AH69" i="2"/>
  <c r="Z69" i="2"/>
  <c r="AW65" i="2"/>
  <c r="AN65" i="2"/>
  <c r="AF65" i="2"/>
  <c r="AB65" i="2"/>
  <c r="AP61" i="2"/>
  <c r="AH61" i="2"/>
  <c r="AN59" i="2"/>
  <c r="Z59" i="2"/>
  <c r="AP55" i="2"/>
  <c r="AB55" i="2"/>
  <c r="AN53" i="2"/>
  <c r="AF53" i="2"/>
  <c r="AU49" i="2"/>
  <c r="AP49" i="2"/>
  <c r="AH49" i="2"/>
  <c r="Z49" i="2"/>
  <c r="AW45" i="2"/>
  <c r="AF45" i="2"/>
  <c r="AB45" i="2"/>
  <c r="AH41" i="2"/>
  <c r="AW28" i="2"/>
  <c r="AW8" i="2"/>
  <c r="AP24" i="2"/>
  <c r="AP18" i="2"/>
  <c r="AP12" i="2"/>
  <c r="AH32" i="2"/>
  <c r="AH24" i="2"/>
  <c r="AH12" i="2"/>
  <c r="AH4" i="2"/>
  <c r="AB8" i="2"/>
  <c r="AB18" i="2" s="1"/>
  <c r="AB28" i="2" s="1"/>
  <c r="C91" i="1" l="1"/>
  <c r="G93" i="1"/>
  <c r="G35" i="1"/>
  <c r="H35" i="1" s="1"/>
  <c r="I35" i="1" s="1"/>
  <c r="F35" i="1"/>
  <c r="J35" i="1" s="1"/>
  <c r="G34" i="1"/>
  <c r="H34" i="1" s="1"/>
  <c r="F34" i="1"/>
  <c r="G33" i="1"/>
  <c r="H33" i="1" s="1"/>
  <c r="F33" i="1"/>
  <c r="G32" i="1"/>
  <c r="H32" i="1" s="1"/>
  <c r="F32" i="1"/>
  <c r="G31" i="1"/>
  <c r="H31" i="1" s="1"/>
  <c r="I31" i="1" s="1"/>
  <c r="F31" i="1"/>
  <c r="J31" i="1" s="1"/>
  <c r="G30" i="1"/>
  <c r="H30" i="1" s="1"/>
  <c r="F30" i="1"/>
  <c r="G29" i="1"/>
  <c r="H29" i="1" s="1"/>
  <c r="I29" i="1" s="1"/>
  <c r="F29" i="1"/>
  <c r="J29" i="1" s="1"/>
  <c r="G28" i="1"/>
  <c r="H28" i="1" s="1"/>
  <c r="F28" i="1"/>
  <c r="G27" i="1"/>
  <c r="H27" i="1" s="1"/>
  <c r="F27" i="1"/>
  <c r="G26" i="1"/>
  <c r="F26" i="1"/>
  <c r="J26" i="1" s="1"/>
  <c r="G25" i="1"/>
  <c r="H25" i="1" s="1"/>
  <c r="F25" i="1"/>
  <c r="G24" i="1"/>
  <c r="H24" i="1" s="1"/>
  <c r="F24" i="1"/>
  <c r="J36" i="1" l="1"/>
  <c r="D39" i="1" s="1"/>
  <c r="H26" i="1"/>
  <c r="I26" i="1" s="1"/>
  <c r="I36" i="1" s="1"/>
  <c r="D37" i="1" s="1"/>
  <c r="C43" i="1" s="1"/>
  <c r="D49" i="1" l="1"/>
  <c r="F53" i="1"/>
  <c r="B53" i="1"/>
  <c r="C44" i="1"/>
  <c r="F54" i="1" s="1"/>
  <c r="C42" i="1"/>
  <c r="E51" i="1" s="1"/>
  <c r="C51" i="1" l="1"/>
  <c r="B54" i="1"/>
</calcChain>
</file>

<file path=xl/sharedStrings.xml><?xml version="1.0" encoding="utf-8"?>
<sst xmlns="http://schemas.openxmlformats.org/spreadsheetml/2006/main" count="242" uniqueCount="105">
  <si>
    <t>Actividad</t>
  </si>
  <si>
    <t>Predecesora</t>
  </si>
  <si>
    <t>Optimista</t>
  </si>
  <si>
    <t>Pesimista</t>
  </si>
  <si>
    <t>Más probable</t>
  </si>
  <si>
    <t>B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</si>
  <si>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</si>
  <si>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</si>
  <si>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</si>
  <si>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</si>
  <si>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</si>
  <si>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</si>
  <si>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</si>
  <si>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</si>
  <si>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</si>
  <si>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</si>
  <si>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</si>
  <si>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D, H</t>
  </si>
  <si>
    <t xml:space="preserve">J, G, </t>
  </si>
  <si>
    <t>F, E, B</t>
  </si>
  <si>
    <t>desv.est.</t>
  </si>
  <si>
    <t>varianza</t>
  </si>
  <si>
    <t>Desv.est.Proyecto =</t>
  </si>
  <si>
    <t>Duraciones en días</t>
  </si>
  <si>
    <t>días</t>
  </si>
  <si>
    <t>Durac.Proyecto</t>
  </si>
  <si>
    <t>Duración Proyecto =</t>
  </si>
  <si>
    <t>dias</t>
  </si>
  <si>
    <t>Media</t>
  </si>
  <si>
    <t>probabilidad</t>
  </si>
  <si>
    <t>de terminar entre 18.64 y 27.36 días</t>
  </si>
  <si>
    <t>de terminar entre 20.09 y 25.91 días</t>
  </si>
  <si>
    <t>de terminar entre 20.09 y 23 días</t>
  </si>
  <si>
    <t>de terminar entre 23 y 25.91 días</t>
  </si>
  <si>
    <t>de terminar entre 21.55 y 24.45 días</t>
  </si>
  <si>
    <t>de terminar entre 21.55 y 23 días</t>
  </si>
  <si>
    <t>de terminar entre 23 y 24.45 días</t>
  </si>
  <si>
    <t>de terminar a los 23 días</t>
  </si>
  <si>
    <t>de terminar entre 25.91 y 27.36 días</t>
  </si>
  <si>
    <t>de terminar entre 24 y 25.91 días</t>
  </si>
  <si>
    <t xml:space="preserve">de terminar después de 27.36 días </t>
  </si>
  <si>
    <t>de terminar antes de 18.64 días</t>
  </si>
  <si>
    <t>Probabilidad de terminar en un día x:</t>
  </si>
  <si>
    <t>Z = (UT - PT) / (Desv.est.proy)</t>
  </si>
  <si>
    <t>UT = Fecha de terminación requerida</t>
  </si>
  <si>
    <t>PT = Fecha de terminación esperada (media de la distribución normal)</t>
  </si>
  <si>
    <t>Desv.est.proy = desviación estándar total de las actividades de la ruta más larga</t>
  </si>
  <si>
    <t>Z = número de desviaciones estándar entre UT y TP</t>
  </si>
  <si>
    <t>La probabilidad, que es el área bajo la curva, se obtiene entrando a una tabla de conversión</t>
  </si>
  <si>
    <t>Distribución de probabilidad normal para el proyecto.</t>
  </si>
  <si>
    <t>Ejemplo:</t>
  </si>
  <si>
    <t>UT = 25 días</t>
  </si>
  <si>
    <t>PT = 23 días</t>
  </si>
  <si>
    <t>Desv.est.proy = 1.45 días</t>
  </si>
  <si>
    <t xml:space="preserve">Z = </t>
  </si>
  <si>
    <t>desv.est</t>
  </si>
  <si>
    <t>de la tabla se lee que prob=</t>
  </si>
  <si>
    <t>le sumo la probabilidad de terminar en PT que es 50% y obtengo =</t>
  </si>
  <si>
    <t>Ejemplo de cálculo de Ruta Crítica y probabilidades</t>
  </si>
  <si>
    <t>d</t>
  </si>
  <si>
    <t>J, G</t>
  </si>
  <si>
    <t>1 Desv.Est.=</t>
  </si>
  <si>
    <t>2 Desv.Est.=</t>
  </si>
  <si>
    <t>3 Desv.Est.=</t>
  </si>
  <si>
    <t>Te</t>
  </si>
  <si>
    <t>varianza RC</t>
  </si>
  <si>
    <t>El proyecto debe terminar a los 25 días como máximo, cuál es la probabilidad de terminar en 23 días?</t>
  </si>
  <si>
    <t>Se tiene la siguiente tabla de actividades donde se indican las predecesoras y las duraciones optimista, pesimista y más probable.</t>
  </si>
  <si>
    <t>En la siguiente pestaña (Red) se muestra la construcción del diagrama de red</t>
  </si>
  <si>
    <t>En la siguiente pestaña, en el diagrama de red, se muestran los cálculos de la ruta crítica usando las duraciones esperadas Te</t>
  </si>
  <si>
    <t xml:space="preserve">Con base en la tabla anterior, en la siguiente tabla se presentan los cálculos de la duración esperada (Te) según la fórmula de PERT, la desviación estándar y varianza, con el fin de calcular la duración y la desviación estándar del proyecto. </t>
  </si>
  <si>
    <t>actividad de ruta crítica</t>
  </si>
  <si>
    <t>varianza del proyecto</t>
  </si>
  <si>
    <t>duración del proyecto</t>
  </si>
  <si>
    <t>Representa la media de la distribución normal, Duración Esperada del proyecto</t>
  </si>
  <si>
    <t>68% de probabilidad de que el proyecto termine en el rango de 23d +/- 1,45d</t>
  </si>
  <si>
    <t>95% de probabilidad de que el proyecto termine en el rango de 23d +/- 2,91d</t>
  </si>
  <si>
    <t>99% de probabilidad de que el proyecto termine en el rango de 23d +/- 4,36d</t>
  </si>
  <si>
    <t>Primer paso: se arma el diagrama de red según las predecesoras</t>
  </si>
  <si>
    <t>Segundo paso: se ponen las duraciones esperadas calculadas anteriormente y se procede con el cálculo hacia adelante</t>
  </si>
  <si>
    <t>A continuación se explica la forma de determinar la probabilidad de terminar en un día x usando la tabla de distribución normal</t>
  </si>
  <si>
    <t>ES</t>
  </si>
  <si>
    <t>EF</t>
  </si>
  <si>
    <t>ES+dur-1</t>
  </si>
  <si>
    <t>LS</t>
  </si>
  <si>
    <t>LF</t>
  </si>
  <si>
    <t>dur</t>
  </si>
  <si>
    <t>nombre</t>
  </si>
  <si>
    <t>Inicia el día 1</t>
  </si>
  <si>
    <t>Fecha de Fin</t>
  </si>
  <si>
    <t>Simbología</t>
  </si>
  <si>
    <t>LF=EF</t>
  </si>
  <si>
    <t>LS=LF-dur+1</t>
  </si>
  <si>
    <t>Es=EF(mayor)+1</t>
  </si>
  <si>
    <t>EF=ES+dur-1</t>
  </si>
  <si>
    <t>ES=EF(mayor)+1</t>
  </si>
  <si>
    <t>LF=LS-1</t>
  </si>
  <si>
    <t>LF=LS(menor)-1</t>
  </si>
  <si>
    <t>Si LF-EF =LS-ES=0 entonces la tarea tiene holgura = 0, por lo que es tarea crítica</t>
  </si>
  <si>
    <t>Tercer paso: se procede con el cálculo hacia atrás para determinar las holguras LF-EF o LS-ES</t>
  </si>
  <si>
    <t xml:space="preserve">Cuarto paso: determinar la ruta crítica que se compone de todas las tareas críticas, la ruta crítica es la más larga en el cronograma </t>
  </si>
  <si>
    <t>Es la raíz cuadrada de la sumatoria de las varianzas de las tareas que componen la ruta más larga o ruta crítica</t>
  </si>
  <si>
    <t>La duración del proyecto no siempre es la sumatoria de las duraciones de las tareas de ruta crítica. ¿Por qué?</t>
  </si>
  <si>
    <t>Interpretación de la relación de probabilidades con respecto a la duración del proyecto según la distribución de probabilidades:</t>
  </si>
  <si>
    <t>En este ejemplo, la ruta crítica se compone de las tareas C-F-H-L. Se resaltan con rojo las tareas críticas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</si>
</sst>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/>
    <xf numFmtId="9" fontId="3" fillId="0" borderId="0" xfId="0" applyNumberFormat="1" applyFont="1" applyAlignment="1">
      <alignment horizontal="center"/>
    </xf>
    <xf numFmtId="9" fontId="0" fillId="0" borderId="0" xfId="0" applyNumberForma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/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0" fontId="0" fillId="0" borderId="0" xfId="1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5" borderId="0" xfId="0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49</xdr:row>
      <xdr:rowOff>1221</xdr:rowOff>
    </xdr:from>
    <xdr:to>
      <xdr:col>6</xdr:col>
      <xdr:colOff>7327</xdr:colOff>
      <xdr:row>55</xdr:row>
      <xdr:rowOff>0</xdr:rowOff>
    </xdr:to>
    <xdr:sp macro="" textlink="">
      <xdr:nvSpPr>
        <xdr:cNvPr id="6" name="5 Forma lib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9327" y="7826375"/>
          <a:ext cx="3912577" cy="1141779"/>
        </a:xfrm>
        <a:custGeom>
          <a:avLst/>
          <a:gdLst>
            <a:gd name="connsiteX0" fmla="*/ 0 w 3912577"/>
            <a:gd name="connsiteY0" fmla="*/ 1141779 h 1141779"/>
            <a:gd name="connsiteX1" fmla="*/ 769327 w 3912577"/>
            <a:gd name="connsiteY1" fmla="*/ 870683 h 1141779"/>
            <a:gd name="connsiteX2" fmla="*/ 1545981 w 3912577"/>
            <a:gd name="connsiteY2" fmla="*/ 159971 h 1141779"/>
            <a:gd name="connsiteX3" fmla="*/ 1934308 w 3912577"/>
            <a:gd name="connsiteY3" fmla="*/ 6106 h 1141779"/>
            <a:gd name="connsiteX4" fmla="*/ 2293327 w 3912577"/>
            <a:gd name="connsiteY4" fmla="*/ 196606 h 1141779"/>
            <a:gd name="connsiteX5" fmla="*/ 3289788 w 3912577"/>
            <a:gd name="connsiteY5" fmla="*/ 951279 h 1141779"/>
            <a:gd name="connsiteX6" fmla="*/ 3912577 w 3912577"/>
            <a:gd name="connsiteY6" fmla="*/ 1141779 h 11417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912577" h="1141779">
              <a:moveTo>
                <a:pt x="0" y="1141779"/>
              </a:moveTo>
              <a:cubicBezTo>
                <a:pt x="255832" y="1088048"/>
                <a:pt x="511664" y="1034318"/>
                <a:pt x="769327" y="870683"/>
              </a:cubicBezTo>
              <a:cubicBezTo>
                <a:pt x="1026990" y="707048"/>
                <a:pt x="1351817" y="304067"/>
                <a:pt x="1545981" y="159971"/>
              </a:cubicBezTo>
              <a:cubicBezTo>
                <a:pt x="1740145" y="15875"/>
                <a:pt x="1809750" y="0"/>
                <a:pt x="1934308" y="6106"/>
              </a:cubicBezTo>
              <a:cubicBezTo>
                <a:pt x="2058866" y="12212"/>
                <a:pt x="2067414" y="39077"/>
                <a:pt x="2293327" y="196606"/>
              </a:cubicBezTo>
              <a:cubicBezTo>
                <a:pt x="2519240" y="354135"/>
                <a:pt x="3019913" y="793750"/>
                <a:pt x="3289788" y="951279"/>
              </a:cubicBezTo>
              <a:cubicBezTo>
                <a:pt x="3559663" y="1108808"/>
                <a:pt x="3736120" y="1125293"/>
                <a:pt x="3912577" y="1141779"/>
              </a:cubicBezTo>
            </a:path>
          </a:pathLst>
        </a:custGeom>
        <a:ln w="25400" cap="rnd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CR" sz="1100"/>
        </a:p>
      </xdr:txBody>
    </xdr:sp>
    <xdr:clientData/>
  </xdr:twoCellAnchor>
  <xdr:twoCellAnchor>
    <xdr:from>
      <xdr:col>3</xdr:col>
      <xdr:colOff>381000</xdr:colOff>
      <xdr:row>48</xdr:row>
      <xdr:rowOff>7327</xdr:rowOff>
    </xdr:from>
    <xdr:to>
      <xdr:col>3</xdr:col>
      <xdr:colOff>381000</xdr:colOff>
      <xdr:row>55</xdr:row>
      <xdr:rowOff>7327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rot="5400000">
          <a:off x="2000250" y="8308731"/>
          <a:ext cx="1333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417634</xdr:colOff>
      <xdr:row>51</xdr:row>
      <xdr:rowOff>7327</xdr:rowOff>
    </xdr:from>
    <xdr:to>
      <xdr:col>4</xdr:col>
      <xdr:colOff>417637</xdr:colOff>
      <xdr:row>55</xdr:row>
      <xdr:rowOff>14657</xdr:rowOff>
    </xdr:to>
    <xdr:cxnSp macro="">
      <xdr:nvCxnSpPr>
        <xdr:cNvPr id="11" name="10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16200000" flipH="1">
          <a:off x="3080971" y="8598144"/>
          <a:ext cx="76933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380999</xdr:colOff>
      <xdr:row>51</xdr:row>
      <xdr:rowOff>14653</xdr:rowOff>
    </xdr:from>
    <xdr:to>
      <xdr:col>2</xdr:col>
      <xdr:colOff>388330</xdr:colOff>
      <xdr:row>54</xdr:row>
      <xdr:rowOff>256444</xdr:rowOff>
    </xdr:to>
    <xdr:cxnSp macro="">
      <xdr:nvCxnSpPr>
        <xdr:cNvPr id="14" name="13 Conector rec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H="1">
          <a:off x="1502019" y="8623787"/>
          <a:ext cx="813291" cy="73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52</xdr:row>
      <xdr:rowOff>183172</xdr:rowOff>
    </xdr:from>
    <xdr:to>
      <xdr:col>5</xdr:col>
      <xdr:colOff>7332</xdr:colOff>
      <xdr:row>55</xdr:row>
      <xdr:rowOff>21983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16200000" flipH="1">
          <a:off x="3714751" y="8784980"/>
          <a:ext cx="410311" cy="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</xdr:row>
      <xdr:rowOff>7329</xdr:rowOff>
    </xdr:from>
    <xdr:to>
      <xdr:col>2</xdr:col>
      <xdr:colOff>0</xdr:colOff>
      <xdr:row>55</xdr:row>
      <xdr:rowOff>14654</xdr:rowOff>
    </xdr:to>
    <xdr:cxnSp macro="">
      <xdr:nvCxnSpPr>
        <xdr:cNvPr id="16" name="15 Conector rec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5400000">
          <a:off x="1293203" y="8825280"/>
          <a:ext cx="4615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307731</xdr:colOff>
      <xdr:row>53</xdr:row>
      <xdr:rowOff>190499</xdr:rowOff>
    </xdr:from>
    <xdr:to>
      <xdr:col>5</xdr:col>
      <xdr:colOff>315060</xdr:colOff>
      <xdr:row>55</xdr:row>
      <xdr:rowOff>7330</xdr:rowOff>
    </xdr:to>
    <xdr:cxnSp macro="">
      <xdr:nvCxnSpPr>
        <xdr:cNvPr id="17" name="16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6200000" flipH="1">
          <a:off x="4088423" y="8909538"/>
          <a:ext cx="271100" cy="73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483578</xdr:colOff>
      <xdr:row>54</xdr:row>
      <xdr:rowOff>7326</xdr:rowOff>
    </xdr:from>
    <xdr:to>
      <xdr:col>1</xdr:col>
      <xdr:colOff>483582</xdr:colOff>
      <xdr:row>55</xdr:row>
      <xdr:rowOff>3</xdr:rowOff>
    </xdr:to>
    <xdr:cxnSp macro="">
      <xdr:nvCxnSpPr>
        <xdr:cNvPr id="18" name="17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153991" y="8876567"/>
          <a:ext cx="183177" cy="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395654</xdr:colOff>
      <xdr:row>55</xdr:row>
      <xdr:rowOff>95250</xdr:rowOff>
    </xdr:from>
    <xdr:to>
      <xdr:col>4</xdr:col>
      <xdr:colOff>424962</xdr:colOff>
      <xdr:row>55</xdr:row>
      <xdr:rowOff>102577</xdr:rowOff>
    </xdr:to>
    <xdr:cxnSp macro="">
      <xdr:nvCxnSpPr>
        <xdr:cNvPr id="29" name="28 Conector recto de flech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919654" y="9063404"/>
          <a:ext cx="1553308" cy="73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57</xdr:row>
      <xdr:rowOff>0</xdr:rowOff>
    </xdr:from>
    <xdr:to>
      <xdr:col>5</xdr:col>
      <xdr:colOff>7327</xdr:colOff>
      <xdr:row>57</xdr:row>
      <xdr:rowOff>1588</xdr:rowOff>
    </xdr:to>
    <xdr:cxnSp macro="">
      <xdr:nvCxnSpPr>
        <xdr:cNvPr id="31" name="30 Conector recto de flech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538654" y="9312519"/>
          <a:ext cx="23812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490904</xdr:colOff>
      <xdr:row>57</xdr:row>
      <xdr:rowOff>117230</xdr:rowOff>
    </xdr:from>
    <xdr:to>
      <xdr:col>5</xdr:col>
      <xdr:colOff>322385</xdr:colOff>
      <xdr:row>57</xdr:row>
      <xdr:rowOff>118818</xdr:rowOff>
    </xdr:to>
    <xdr:cxnSp macro="">
      <xdr:nvCxnSpPr>
        <xdr:cNvPr id="35" name="34 Conector recto de flech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252904" y="9400442"/>
          <a:ext cx="2982058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5</xdr:row>
      <xdr:rowOff>66676</xdr:rowOff>
    </xdr:from>
    <xdr:to>
      <xdr:col>31</xdr:col>
      <xdr:colOff>9525</xdr:colOff>
      <xdr:row>9</xdr:row>
      <xdr:rowOff>76201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5400000" flipH="1" flipV="1">
          <a:off x="6924675" y="3124201"/>
          <a:ext cx="771525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19051</xdr:colOff>
      <xdr:row>9</xdr:row>
      <xdr:rowOff>66674</xdr:rowOff>
    </xdr:from>
    <xdr:to>
      <xdr:col>31</xdr:col>
      <xdr:colOff>1</xdr:colOff>
      <xdr:row>13</xdr:row>
      <xdr:rowOff>114299</xdr:rowOff>
    </xdr:to>
    <xdr:cxnSp macro="">
      <xdr:nvCxnSpPr>
        <xdr:cNvPr id="13" name="12 Conector rec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rot="16200000" flipH="1">
          <a:off x="6910388" y="3919537"/>
          <a:ext cx="809625" cy="723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85725</xdr:rowOff>
    </xdr:from>
    <xdr:to>
      <xdr:col>38</xdr:col>
      <xdr:colOff>238125</xdr:colOff>
      <xdr:row>19</xdr:row>
      <xdr:rowOff>104775</xdr:rowOff>
    </xdr:to>
    <xdr:cxnSp macro="">
      <xdr:nvCxnSpPr>
        <xdr:cNvPr id="16" name="15 Conector rec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6943725" y="4657725"/>
          <a:ext cx="270510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19</xdr:row>
      <xdr:rowOff>85725</xdr:rowOff>
    </xdr:from>
    <xdr:to>
      <xdr:col>39</xdr:col>
      <xdr:colOff>9525</xdr:colOff>
      <xdr:row>19</xdr:row>
      <xdr:rowOff>104775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6953250" y="5800725"/>
          <a:ext cx="27146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39</xdr:col>
      <xdr:colOff>19050</xdr:colOff>
      <xdr:row>25</xdr:row>
      <xdr:rowOff>95250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6943725" y="5848350"/>
          <a:ext cx="2733675" cy="1104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25</xdr:row>
      <xdr:rowOff>85726</xdr:rowOff>
    </xdr:from>
    <xdr:to>
      <xdr:col>31</xdr:col>
      <xdr:colOff>9525</xdr:colOff>
      <xdr:row>29</xdr:row>
      <xdr:rowOff>114303</xdr:rowOff>
    </xdr:to>
    <xdr:cxnSp macro="">
      <xdr:nvCxnSpPr>
        <xdr:cNvPr id="25" name="24 Conector rec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rot="5400000" flipH="1" flipV="1">
          <a:off x="6915149" y="6962777"/>
          <a:ext cx="790577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29</xdr:row>
      <xdr:rowOff>114301</xdr:rowOff>
    </xdr:from>
    <xdr:to>
      <xdr:col>31</xdr:col>
      <xdr:colOff>9525</xdr:colOff>
      <xdr:row>33</xdr:row>
      <xdr:rowOff>95250</xdr:rowOff>
    </xdr:to>
    <xdr:cxnSp macro="">
      <xdr:nvCxnSpPr>
        <xdr:cNvPr id="28" name="27 Conector rec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6943725" y="7734301"/>
          <a:ext cx="742950" cy="7429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29</xdr:row>
      <xdr:rowOff>114300</xdr:rowOff>
    </xdr:from>
    <xdr:to>
      <xdr:col>46</xdr:col>
      <xdr:colOff>0</xdr:colOff>
      <xdr:row>33</xdr:row>
      <xdr:rowOff>114301</xdr:rowOff>
    </xdr:to>
    <xdr:cxnSp macro="">
      <xdr:nvCxnSpPr>
        <xdr:cNvPr id="31" name="30 Conector rec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V="1">
          <a:off x="8420100" y="7734300"/>
          <a:ext cx="2971800" cy="7620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13</xdr:row>
      <xdr:rowOff>104775</xdr:rowOff>
    </xdr:from>
    <xdr:to>
      <xdr:col>39</xdr:col>
      <xdr:colOff>0</xdr:colOff>
      <xdr:row>13</xdr:row>
      <xdr:rowOff>123825</xdr:rowOff>
    </xdr:to>
    <xdr:cxnSp macro="">
      <xdr:nvCxnSpPr>
        <xdr:cNvPr id="34" name="33 Conector rec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V="1">
          <a:off x="8420100" y="4676775"/>
          <a:ext cx="12382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13</xdr:row>
      <xdr:rowOff>133350</xdr:rowOff>
    </xdr:from>
    <xdr:to>
      <xdr:col>39</xdr:col>
      <xdr:colOff>19050</xdr:colOff>
      <xdr:row>19</xdr:row>
      <xdr:rowOff>76200</xdr:rowOff>
    </xdr:to>
    <xdr:cxnSp macro="">
      <xdr:nvCxnSpPr>
        <xdr:cNvPr id="38" name="37 Conector rec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8420100" y="4705350"/>
          <a:ext cx="1257300" cy="1085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13</xdr:row>
      <xdr:rowOff>161924</xdr:rowOff>
    </xdr:from>
    <xdr:to>
      <xdr:col>39</xdr:col>
      <xdr:colOff>9525</xdr:colOff>
      <xdr:row>25</xdr:row>
      <xdr:rowOff>114299</xdr:rowOff>
    </xdr:to>
    <xdr:cxnSp macro="">
      <xdr:nvCxnSpPr>
        <xdr:cNvPr id="41" name="40 Conector rec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rot="16200000" flipH="1">
          <a:off x="7924800" y="5229224"/>
          <a:ext cx="2238375" cy="1247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5</xdr:row>
      <xdr:rowOff>123825</xdr:rowOff>
    </xdr:from>
    <xdr:to>
      <xdr:col>46</xdr:col>
      <xdr:colOff>9525</xdr:colOff>
      <xdr:row>9</xdr:row>
      <xdr:rowOff>76200</xdr:rowOff>
    </xdr:to>
    <xdr:cxnSp macro="">
      <xdr:nvCxnSpPr>
        <xdr:cNvPr id="44" name="43 Conector rec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8429625" y="3171825"/>
          <a:ext cx="2971800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9526</xdr:colOff>
      <xdr:row>9</xdr:row>
      <xdr:rowOff>95250</xdr:rowOff>
    </xdr:from>
    <xdr:to>
      <xdr:col>46</xdr:col>
      <xdr:colOff>9528</xdr:colOff>
      <xdr:row>13</xdr:row>
      <xdr:rowOff>76201</xdr:rowOff>
    </xdr:to>
    <xdr:cxnSp macro="">
      <xdr:nvCxnSpPr>
        <xdr:cNvPr id="47" name="46 Conector rec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V="1">
          <a:off x="10410826" y="3905250"/>
          <a:ext cx="990602" cy="7429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13</xdr:row>
      <xdr:rowOff>104775</xdr:rowOff>
    </xdr:from>
    <xdr:to>
      <xdr:col>39</xdr:col>
      <xdr:colOff>9525</xdr:colOff>
      <xdr:row>25</xdr:row>
      <xdr:rowOff>85725</xdr:rowOff>
    </xdr:to>
    <xdr:cxnSp macro="">
      <xdr:nvCxnSpPr>
        <xdr:cNvPr id="50" name="49 Conector rec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rot="5400000" flipH="1" flipV="1">
          <a:off x="7915275" y="5191125"/>
          <a:ext cx="2266950" cy="1238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95250</xdr:rowOff>
    </xdr:from>
    <xdr:to>
      <xdr:col>39</xdr:col>
      <xdr:colOff>0</xdr:colOff>
      <xdr:row>25</xdr:row>
      <xdr:rowOff>114301</xdr:rowOff>
    </xdr:to>
    <xdr:cxnSp macro="">
      <xdr:nvCxnSpPr>
        <xdr:cNvPr id="53" name="52 Conector rec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flipV="1">
          <a:off x="8429625" y="5810250"/>
          <a:ext cx="1228725" cy="1162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25</xdr:row>
      <xdr:rowOff>114301</xdr:rowOff>
    </xdr:from>
    <xdr:to>
      <xdr:col>39</xdr:col>
      <xdr:colOff>9525</xdr:colOff>
      <xdr:row>25</xdr:row>
      <xdr:rowOff>123825</xdr:rowOff>
    </xdr:to>
    <xdr:cxnSp macro="">
      <xdr:nvCxnSpPr>
        <xdr:cNvPr id="56" name="55 Conector rec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8429625" y="6972301"/>
          <a:ext cx="12382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25</xdr:row>
      <xdr:rowOff>114301</xdr:rowOff>
    </xdr:from>
    <xdr:to>
      <xdr:col>46</xdr:col>
      <xdr:colOff>9525</xdr:colOff>
      <xdr:row>29</xdr:row>
      <xdr:rowOff>114300</xdr:rowOff>
    </xdr:to>
    <xdr:cxnSp macro="">
      <xdr:nvCxnSpPr>
        <xdr:cNvPr id="59" name="58 Conector rec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10401300" y="6972301"/>
          <a:ext cx="1000125" cy="7619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42</xdr:row>
      <xdr:rowOff>66676</xdr:rowOff>
    </xdr:from>
    <xdr:to>
      <xdr:col>31</xdr:col>
      <xdr:colOff>9525</xdr:colOff>
      <xdr:row>46</xdr:row>
      <xdr:rowOff>76201</xdr:rowOff>
    </xdr:to>
    <xdr:cxnSp macro="">
      <xdr:nvCxnSpPr>
        <xdr:cNvPr id="62" name="61 Conector rec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rot="5400000" flipH="1" flipV="1">
          <a:off x="6924675" y="3124201"/>
          <a:ext cx="771525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19051</xdr:colOff>
      <xdr:row>46</xdr:row>
      <xdr:rowOff>66674</xdr:rowOff>
    </xdr:from>
    <xdr:to>
      <xdr:col>31</xdr:col>
      <xdr:colOff>1</xdr:colOff>
      <xdr:row>50</xdr:row>
      <xdr:rowOff>114299</xdr:rowOff>
    </xdr:to>
    <xdr:cxnSp macro="">
      <xdr:nvCxnSpPr>
        <xdr:cNvPr id="63" name="62 Conector rec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rot="16200000" flipH="1">
          <a:off x="6910388" y="3919537"/>
          <a:ext cx="809625" cy="723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50</xdr:row>
      <xdr:rowOff>85725</xdr:rowOff>
    </xdr:from>
    <xdr:to>
      <xdr:col>38</xdr:col>
      <xdr:colOff>238125</xdr:colOff>
      <xdr:row>56</xdr:row>
      <xdr:rowOff>104775</xdr:rowOff>
    </xdr:to>
    <xdr:cxnSp macro="">
      <xdr:nvCxnSpPr>
        <xdr:cNvPr id="64" name="63 Conector rec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 flipV="1">
          <a:off x="6943725" y="4657725"/>
          <a:ext cx="270510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56</xdr:row>
      <xdr:rowOff>85725</xdr:rowOff>
    </xdr:from>
    <xdr:to>
      <xdr:col>39</xdr:col>
      <xdr:colOff>9525</xdr:colOff>
      <xdr:row>56</xdr:row>
      <xdr:rowOff>104775</xdr:rowOff>
    </xdr:to>
    <xdr:cxnSp macro="">
      <xdr:nvCxnSpPr>
        <xdr:cNvPr id="65" name="64 Conector rec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flipV="1">
          <a:off x="6953250" y="5800725"/>
          <a:ext cx="27146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56</xdr:row>
      <xdr:rowOff>133350</xdr:rowOff>
    </xdr:from>
    <xdr:to>
      <xdr:col>39</xdr:col>
      <xdr:colOff>19050</xdr:colOff>
      <xdr:row>62</xdr:row>
      <xdr:rowOff>95250</xdr:rowOff>
    </xdr:to>
    <xdr:cxnSp macro="">
      <xdr:nvCxnSpPr>
        <xdr:cNvPr id="66" name="65 Conector rec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6943725" y="5848350"/>
          <a:ext cx="2733675" cy="1104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62</xdr:row>
      <xdr:rowOff>85726</xdr:rowOff>
    </xdr:from>
    <xdr:to>
      <xdr:col>31</xdr:col>
      <xdr:colOff>9525</xdr:colOff>
      <xdr:row>66</xdr:row>
      <xdr:rowOff>114303</xdr:rowOff>
    </xdr:to>
    <xdr:cxnSp macro="">
      <xdr:nvCxnSpPr>
        <xdr:cNvPr id="67" name="66 Conector rec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 rot="5400000" flipH="1" flipV="1">
          <a:off x="6915149" y="6962777"/>
          <a:ext cx="790577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114301</xdr:rowOff>
    </xdr:from>
    <xdr:to>
      <xdr:col>31</xdr:col>
      <xdr:colOff>9525</xdr:colOff>
      <xdr:row>70</xdr:row>
      <xdr:rowOff>95250</xdr:rowOff>
    </xdr:to>
    <xdr:cxnSp macro="">
      <xdr:nvCxnSpPr>
        <xdr:cNvPr id="68" name="67 Conector rec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>
          <a:off x="6943725" y="7734301"/>
          <a:ext cx="742950" cy="7429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66</xdr:row>
      <xdr:rowOff>114300</xdr:rowOff>
    </xdr:from>
    <xdr:to>
      <xdr:col>46</xdr:col>
      <xdr:colOff>0</xdr:colOff>
      <xdr:row>70</xdr:row>
      <xdr:rowOff>114301</xdr:rowOff>
    </xdr:to>
    <xdr:cxnSp macro="">
      <xdr:nvCxnSpPr>
        <xdr:cNvPr id="69" name="68 Conector rec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 flipV="1">
          <a:off x="8420100" y="7734300"/>
          <a:ext cx="2971800" cy="7620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50</xdr:row>
      <xdr:rowOff>104775</xdr:rowOff>
    </xdr:from>
    <xdr:to>
      <xdr:col>39</xdr:col>
      <xdr:colOff>0</xdr:colOff>
      <xdr:row>50</xdr:row>
      <xdr:rowOff>123825</xdr:rowOff>
    </xdr:to>
    <xdr:cxnSp macro="">
      <xdr:nvCxnSpPr>
        <xdr:cNvPr id="70" name="69 Conector rec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 flipV="1">
          <a:off x="8420100" y="4676775"/>
          <a:ext cx="12382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50</xdr:row>
      <xdr:rowOff>133350</xdr:rowOff>
    </xdr:from>
    <xdr:to>
      <xdr:col>39</xdr:col>
      <xdr:colOff>19050</xdr:colOff>
      <xdr:row>56</xdr:row>
      <xdr:rowOff>76200</xdr:rowOff>
    </xdr:to>
    <xdr:cxnSp macro="">
      <xdr:nvCxnSpPr>
        <xdr:cNvPr id="71" name="70 Conector rec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8420100" y="4705350"/>
          <a:ext cx="1257300" cy="1085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50</xdr:row>
      <xdr:rowOff>161924</xdr:rowOff>
    </xdr:from>
    <xdr:to>
      <xdr:col>39</xdr:col>
      <xdr:colOff>9525</xdr:colOff>
      <xdr:row>62</xdr:row>
      <xdr:rowOff>114299</xdr:rowOff>
    </xdr:to>
    <xdr:cxnSp macro="">
      <xdr:nvCxnSpPr>
        <xdr:cNvPr id="72" name="71 Conector rec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 rot="16200000" flipH="1">
          <a:off x="7924800" y="5229224"/>
          <a:ext cx="2238375" cy="1247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42</xdr:row>
      <xdr:rowOff>123825</xdr:rowOff>
    </xdr:from>
    <xdr:to>
      <xdr:col>46</xdr:col>
      <xdr:colOff>9525</xdr:colOff>
      <xdr:row>46</xdr:row>
      <xdr:rowOff>76200</xdr:rowOff>
    </xdr:to>
    <xdr:cxnSp macro="">
      <xdr:nvCxnSpPr>
        <xdr:cNvPr id="73" name="72 Conector rec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>
        <a:xfrm>
          <a:off x="8429625" y="3171825"/>
          <a:ext cx="2971800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9526</xdr:colOff>
      <xdr:row>46</xdr:row>
      <xdr:rowOff>95250</xdr:rowOff>
    </xdr:from>
    <xdr:to>
      <xdr:col>46</xdr:col>
      <xdr:colOff>9528</xdr:colOff>
      <xdr:row>50</xdr:row>
      <xdr:rowOff>76201</xdr:rowOff>
    </xdr:to>
    <xdr:cxnSp macro="">
      <xdr:nvCxnSpPr>
        <xdr:cNvPr id="74" name="73 Conector rec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V="1">
          <a:off x="10410826" y="3905250"/>
          <a:ext cx="990602" cy="7429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50</xdr:row>
      <xdr:rowOff>104775</xdr:rowOff>
    </xdr:from>
    <xdr:to>
      <xdr:col>39</xdr:col>
      <xdr:colOff>9525</xdr:colOff>
      <xdr:row>62</xdr:row>
      <xdr:rowOff>85725</xdr:rowOff>
    </xdr:to>
    <xdr:cxnSp macro="">
      <xdr:nvCxnSpPr>
        <xdr:cNvPr id="75" name="74 Conector rec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 rot="5400000" flipH="1" flipV="1">
          <a:off x="7915275" y="5191125"/>
          <a:ext cx="2266950" cy="1238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56</xdr:row>
      <xdr:rowOff>95250</xdr:rowOff>
    </xdr:from>
    <xdr:to>
      <xdr:col>39</xdr:col>
      <xdr:colOff>0</xdr:colOff>
      <xdr:row>62</xdr:row>
      <xdr:rowOff>114301</xdr:rowOff>
    </xdr:to>
    <xdr:cxnSp macro="">
      <xdr:nvCxnSpPr>
        <xdr:cNvPr id="76" name="75 Conector rec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 flipV="1">
          <a:off x="8429625" y="5810250"/>
          <a:ext cx="1228725" cy="1162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62</xdr:row>
      <xdr:rowOff>114301</xdr:rowOff>
    </xdr:from>
    <xdr:to>
      <xdr:col>39</xdr:col>
      <xdr:colOff>9525</xdr:colOff>
      <xdr:row>62</xdr:row>
      <xdr:rowOff>123825</xdr:rowOff>
    </xdr:to>
    <xdr:cxnSp macro="">
      <xdr:nvCxnSpPr>
        <xdr:cNvPr id="77" name="76 Conector rec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>
          <a:off x="8429625" y="6972301"/>
          <a:ext cx="12382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62</xdr:row>
      <xdr:rowOff>114301</xdr:rowOff>
    </xdr:from>
    <xdr:to>
      <xdr:col>46</xdr:col>
      <xdr:colOff>9525</xdr:colOff>
      <xdr:row>66</xdr:row>
      <xdr:rowOff>114300</xdr:rowOff>
    </xdr:to>
    <xdr:cxnSp macro="">
      <xdr:nvCxnSpPr>
        <xdr:cNvPr id="78" name="77 Conector rec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>
          <a:off x="10401300" y="6972301"/>
          <a:ext cx="1000125" cy="7619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79</xdr:row>
      <xdr:rowOff>66676</xdr:rowOff>
    </xdr:from>
    <xdr:to>
      <xdr:col>31</xdr:col>
      <xdr:colOff>9525</xdr:colOff>
      <xdr:row>83</xdr:row>
      <xdr:rowOff>76201</xdr:rowOff>
    </xdr:to>
    <xdr:cxnSp macro="">
      <xdr:nvCxnSpPr>
        <xdr:cNvPr id="79" name="78 Conector rec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 rot="5400000" flipH="1" flipV="1">
          <a:off x="6924675" y="3124201"/>
          <a:ext cx="771525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19051</xdr:colOff>
      <xdr:row>83</xdr:row>
      <xdr:rowOff>66674</xdr:rowOff>
    </xdr:from>
    <xdr:to>
      <xdr:col>31</xdr:col>
      <xdr:colOff>1</xdr:colOff>
      <xdr:row>87</xdr:row>
      <xdr:rowOff>114299</xdr:rowOff>
    </xdr:to>
    <xdr:cxnSp macro="">
      <xdr:nvCxnSpPr>
        <xdr:cNvPr id="80" name="79 Conector rec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rot="16200000" flipH="1">
          <a:off x="6910388" y="3919537"/>
          <a:ext cx="809625" cy="723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87</xdr:row>
      <xdr:rowOff>85725</xdr:rowOff>
    </xdr:from>
    <xdr:to>
      <xdr:col>38</xdr:col>
      <xdr:colOff>238125</xdr:colOff>
      <xdr:row>93</xdr:row>
      <xdr:rowOff>104775</xdr:rowOff>
    </xdr:to>
    <xdr:cxnSp macro="">
      <xdr:nvCxnSpPr>
        <xdr:cNvPr id="81" name="80 Conector rec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 flipV="1">
          <a:off x="6943725" y="4657725"/>
          <a:ext cx="270510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93</xdr:row>
      <xdr:rowOff>85725</xdr:rowOff>
    </xdr:from>
    <xdr:to>
      <xdr:col>39</xdr:col>
      <xdr:colOff>9525</xdr:colOff>
      <xdr:row>93</xdr:row>
      <xdr:rowOff>104775</xdr:rowOff>
    </xdr:to>
    <xdr:cxnSp macro="">
      <xdr:nvCxnSpPr>
        <xdr:cNvPr id="82" name="81 Conector rec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V="1">
          <a:off x="6953250" y="5800725"/>
          <a:ext cx="27146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93</xdr:row>
      <xdr:rowOff>133350</xdr:rowOff>
    </xdr:from>
    <xdr:to>
      <xdr:col>39</xdr:col>
      <xdr:colOff>19050</xdr:colOff>
      <xdr:row>99</xdr:row>
      <xdr:rowOff>95250</xdr:rowOff>
    </xdr:to>
    <xdr:cxnSp macro="">
      <xdr:nvCxnSpPr>
        <xdr:cNvPr id="83" name="82 Conector rec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6943725" y="5848350"/>
          <a:ext cx="2733675" cy="1104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99</xdr:row>
      <xdr:rowOff>85726</xdr:rowOff>
    </xdr:from>
    <xdr:to>
      <xdr:col>31</xdr:col>
      <xdr:colOff>9525</xdr:colOff>
      <xdr:row>103</xdr:row>
      <xdr:rowOff>114303</xdr:rowOff>
    </xdr:to>
    <xdr:cxnSp macro="">
      <xdr:nvCxnSpPr>
        <xdr:cNvPr id="84" name="83 Conector rec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rot="5400000" flipH="1" flipV="1">
          <a:off x="6915149" y="6962777"/>
          <a:ext cx="790577" cy="7524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103</xdr:row>
      <xdr:rowOff>114301</xdr:rowOff>
    </xdr:from>
    <xdr:to>
      <xdr:col>31</xdr:col>
      <xdr:colOff>9525</xdr:colOff>
      <xdr:row>107</xdr:row>
      <xdr:rowOff>95250</xdr:rowOff>
    </xdr:to>
    <xdr:cxnSp macro="">
      <xdr:nvCxnSpPr>
        <xdr:cNvPr id="85" name="84 Conector rec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>
          <a:off x="6943725" y="7734301"/>
          <a:ext cx="742950" cy="74294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103</xdr:row>
      <xdr:rowOff>114300</xdr:rowOff>
    </xdr:from>
    <xdr:to>
      <xdr:col>46</xdr:col>
      <xdr:colOff>0</xdr:colOff>
      <xdr:row>107</xdr:row>
      <xdr:rowOff>114301</xdr:rowOff>
    </xdr:to>
    <xdr:cxnSp macro="">
      <xdr:nvCxnSpPr>
        <xdr:cNvPr id="86" name="85 Conector rec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V="1">
          <a:off x="8420100" y="7734300"/>
          <a:ext cx="2971800" cy="76200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87</xdr:row>
      <xdr:rowOff>104775</xdr:rowOff>
    </xdr:from>
    <xdr:to>
      <xdr:col>39</xdr:col>
      <xdr:colOff>0</xdr:colOff>
      <xdr:row>87</xdr:row>
      <xdr:rowOff>123825</xdr:rowOff>
    </xdr:to>
    <xdr:cxnSp macro="">
      <xdr:nvCxnSpPr>
        <xdr:cNvPr id="87" name="86 Conector rec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8420100" y="4676775"/>
          <a:ext cx="12382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87</xdr:row>
      <xdr:rowOff>133350</xdr:rowOff>
    </xdr:from>
    <xdr:to>
      <xdr:col>39</xdr:col>
      <xdr:colOff>19050</xdr:colOff>
      <xdr:row>93</xdr:row>
      <xdr:rowOff>76200</xdr:rowOff>
    </xdr:to>
    <xdr:cxnSp macro="">
      <xdr:nvCxnSpPr>
        <xdr:cNvPr id="88" name="87 Conector rec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>
          <a:off x="8420100" y="4705350"/>
          <a:ext cx="1257300" cy="1085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87</xdr:row>
      <xdr:rowOff>161924</xdr:rowOff>
    </xdr:from>
    <xdr:to>
      <xdr:col>39</xdr:col>
      <xdr:colOff>9525</xdr:colOff>
      <xdr:row>99</xdr:row>
      <xdr:rowOff>114299</xdr:rowOff>
    </xdr:to>
    <xdr:cxnSp macro="">
      <xdr:nvCxnSpPr>
        <xdr:cNvPr id="89" name="88 Conector rec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rot="16200000" flipH="1">
          <a:off x="7924800" y="5229224"/>
          <a:ext cx="2238375" cy="1247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79</xdr:row>
      <xdr:rowOff>123825</xdr:rowOff>
    </xdr:from>
    <xdr:to>
      <xdr:col>46</xdr:col>
      <xdr:colOff>9525</xdr:colOff>
      <xdr:row>83</xdr:row>
      <xdr:rowOff>76200</xdr:rowOff>
    </xdr:to>
    <xdr:cxnSp macro="">
      <xdr:nvCxnSpPr>
        <xdr:cNvPr id="90" name="89 Conector rec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>
          <a:off x="8429625" y="3171825"/>
          <a:ext cx="2971800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9526</xdr:colOff>
      <xdr:row>83</xdr:row>
      <xdr:rowOff>95250</xdr:rowOff>
    </xdr:from>
    <xdr:to>
      <xdr:col>46</xdr:col>
      <xdr:colOff>9528</xdr:colOff>
      <xdr:row>87</xdr:row>
      <xdr:rowOff>76201</xdr:rowOff>
    </xdr:to>
    <xdr:cxnSp macro="">
      <xdr:nvCxnSpPr>
        <xdr:cNvPr id="91" name="90 Conector rec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CxnSpPr/>
      </xdr:nvCxnSpPr>
      <xdr:spPr>
        <a:xfrm flipV="1">
          <a:off x="10410826" y="3905250"/>
          <a:ext cx="990602" cy="742951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87</xdr:row>
      <xdr:rowOff>104775</xdr:rowOff>
    </xdr:from>
    <xdr:to>
      <xdr:col>39</xdr:col>
      <xdr:colOff>9525</xdr:colOff>
      <xdr:row>99</xdr:row>
      <xdr:rowOff>85725</xdr:rowOff>
    </xdr:to>
    <xdr:cxnSp macro="">
      <xdr:nvCxnSpPr>
        <xdr:cNvPr id="92" name="91 Conector rec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 rot="5400000" flipH="1" flipV="1">
          <a:off x="7915275" y="5191125"/>
          <a:ext cx="2266950" cy="123825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93</xdr:row>
      <xdr:rowOff>95250</xdr:rowOff>
    </xdr:from>
    <xdr:to>
      <xdr:col>39</xdr:col>
      <xdr:colOff>0</xdr:colOff>
      <xdr:row>99</xdr:row>
      <xdr:rowOff>114301</xdr:rowOff>
    </xdr:to>
    <xdr:cxnSp macro="">
      <xdr:nvCxnSpPr>
        <xdr:cNvPr id="93" name="92 Conector rec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 flipV="1">
          <a:off x="8429625" y="5810250"/>
          <a:ext cx="1228725" cy="116205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99</xdr:row>
      <xdr:rowOff>114301</xdr:rowOff>
    </xdr:from>
    <xdr:to>
      <xdr:col>39</xdr:col>
      <xdr:colOff>9525</xdr:colOff>
      <xdr:row>99</xdr:row>
      <xdr:rowOff>123825</xdr:rowOff>
    </xdr:to>
    <xdr:cxnSp macro="">
      <xdr:nvCxnSpPr>
        <xdr:cNvPr id="94" name="93 Conector rec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>
          <a:off x="8429625" y="6972301"/>
          <a:ext cx="12382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99</xdr:row>
      <xdr:rowOff>114301</xdr:rowOff>
    </xdr:from>
    <xdr:to>
      <xdr:col>46</xdr:col>
      <xdr:colOff>9525</xdr:colOff>
      <xdr:row>103</xdr:row>
      <xdr:rowOff>114300</xdr:rowOff>
    </xdr:to>
    <xdr:cxnSp macro="">
      <xdr:nvCxnSpPr>
        <xdr:cNvPr id="95" name="94 Conector rec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>
        <a:xfrm>
          <a:off x="10401300" y="6972301"/>
          <a:ext cx="1000125" cy="7619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3</xdr:row>
      <xdr:rowOff>76200</xdr:rowOff>
    </xdr:from>
    <xdr:to>
      <xdr:col>23</xdr:col>
      <xdr:colOff>76200</xdr:colOff>
      <xdr:row>4</xdr:row>
      <xdr:rowOff>47625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95DAF8AD-D168-A660-3CFD-96880F39E9FF}"/>
            </a:ext>
          </a:extLst>
        </xdr:cNvPr>
        <xdr:cNvSpPr/>
      </xdr:nvSpPr>
      <xdr:spPr>
        <a:xfrm>
          <a:off x="4810125" y="647700"/>
          <a:ext cx="962025" cy="1619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 kern="1200"/>
        </a:p>
      </xdr:txBody>
    </xdr:sp>
    <xdr:clientData/>
  </xdr:twoCellAnchor>
  <xdr:twoCellAnchor>
    <xdr:from>
      <xdr:col>46</xdr:col>
      <xdr:colOff>85724</xdr:colOff>
      <xdr:row>52</xdr:row>
      <xdr:rowOff>133350</xdr:rowOff>
    </xdr:from>
    <xdr:to>
      <xdr:col>50</xdr:col>
      <xdr:colOff>57149</xdr:colOff>
      <xdr:row>53</xdr:row>
      <xdr:rowOff>161925</xdr:rowOff>
    </xdr:to>
    <xdr:sp macro="" textlink="">
      <xdr:nvSpPr>
        <xdr:cNvPr id="3" name="Flecha: hacia la izquierda 2">
          <a:extLst>
            <a:ext uri="{FF2B5EF4-FFF2-40B4-BE49-F238E27FC236}">
              <a16:creationId xmlns:a16="http://schemas.microsoft.com/office/drawing/2014/main" id="{4CC12DCF-5249-9502-8B24-2908A6C49FE6}"/>
            </a:ext>
          </a:extLst>
        </xdr:cNvPr>
        <xdr:cNvSpPr/>
      </xdr:nvSpPr>
      <xdr:spPr>
        <a:xfrm>
          <a:off x="11477624" y="10039350"/>
          <a:ext cx="962025" cy="2190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opLeftCell="A76" zoomScale="130" zoomScaleNormal="130" workbookViewId="0">
      <selection activeCell="A61" sqref="A61"/>
    </sheetView>
  </sheetViews>
  <sheetFormatPr baseColWidth="10" defaultRowHeight="15" x14ac:dyDescent="0.25"/>
  <cols>
    <col min="5" max="5" width="13" bestFit="1" customWidth="1"/>
    <col min="7" max="7" width="9" bestFit="1" customWidth="1"/>
    <col min="10" max="10" width="14.42578125" bestFit="1" customWidth="1"/>
  </cols>
  <sheetData>
    <row r="1" spans="1:10" x14ac:dyDescent="0.25">
      <c r="A1" s="14" t="s">
        <v>58</v>
      </c>
    </row>
    <row r="2" spans="1:10" x14ac:dyDescent="0.25">
      <c r="A2" t="s">
        <v>67</v>
      </c>
    </row>
    <row r="3" spans="1:10" x14ac:dyDescent="0.25">
      <c r="A3" s="37" t="s">
        <v>68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14"/>
      <c r="B4" s="14"/>
      <c r="C4" s="41" t="s">
        <v>23</v>
      </c>
      <c r="D4" s="41"/>
      <c r="E4" s="41"/>
    </row>
    <row r="5" spans="1:10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"/>
      <c r="G5" s="1"/>
      <c r="H5" s="1"/>
      <c r="I5" s="1"/>
    </row>
    <row r="6" spans="1:10" x14ac:dyDescent="0.25">
      <c r="A6" s="17" t="s">
        <v>6</v>
      </c>
      <c r="B6" s="17"/>
      <c r="C6" s="17">
        <v>1</v>
      </c>
      <c r="D6" s="17">
        <v>3</v>
      </c>
      <c r="E6" s="17">
        <v>2</v>
      </c>
      <c r="F6" s="2"/>
      <c r="G6" s="3"/>
      <c r="H6" s="3"/>
      <c r="I6" s="1"/>
    </row>
    <row r="7" spans="1:10" x14ac:dyDescent="0.25">
      <c r="A7" s="17" t="s">
        <v>5</v>
      </c>
      <c r="B7" s="17"/>
      <c r="C7" s="17">
        <v>4</v>
      </c>
      <c r="D7" s="17">
        <v>6</v>
      </c>
      <c r="E7" s="17">
        <v>5</v>
      </c>
      <c r="F7" s="2"/>
      <c r="G7" s="3"/>
      <c r="H7" s="3"/>
      <c r="I7" s="1"/>
    </row>
    <row r="8" spans="1:10" x14ac:dyDescent="0.25">
      <c r="A8" s="17" t="s">
        <v>7</v>
      </c>
      <c r="B8" s="17"/>
      <c r="C8" s="17">
        <v>4</v>
      </c>
      <c r="D8" s="17">
        <v>6</v>
      </c>
      <c r="E8" s="17">
        <v>5</v>
      </c>
      <c r="F8" s="2"/>
      <c r="G8" s="3"/>
      <c r="H8" s="3"/>
      <c r="I8" s="3"/>
    </row>
    <row r="9" spans="1:10" x14ac:dyDescent="0.25">
      <c r="A9" s="17" t="s">
        <v>8</v>
      </c>
      <c r="B9" s="17" t="s">
        <v>6</v>
      </c>
      <c r="C9" s="17">
        <v>2</v>
      </c>
      <c r="D9" s="17">
        <v>4</v>
      </c>
      <c r="E9" s="17">
        <v>3</v>
      </c>
      <c r="F9" s="2"/>
      <c r="G9" s="3"/>
      <c r="H9" s="3"/>
      <c r="I9" s="1"/>
    </row>
    <row r="10" spans="1:10" x14ac:dyDescent="0.25">
      <c r="A10" s="17" t="s">
        <v>9</v>
      </c>
      <c r="B10" s="17" t="s">
        <v>6</v>
      </c>
      <c r="C10" s="17">
        <v>1</v>
      </c>
      <c r="D10" s="17">
        <v>3</v>
      </c>
      <c r="E10" s="17">
        <v>2</v>
      </c>
      <c r="F10" s="2"/>
      <c r="G10" s="3"/>
      <c r="H10" s="3"/>
      <c r="I10" s="1"/>
    </row>
    <row r="11" spans="1:10" x14ac:dyDescent="0.25">
      <c r="A11" s="17" t="s">
        <v>10</v>
      </c>
      <c r="B11" s="17" t="s">
        <v>7</v>
      </c>
      <c r="C11" s="17">
        <v>2</v>
      </c>
      <c r="D11" s="17">
        <v>4</v>
      </c>
      <c r="E11" s="17">
        <v>3</v>
      </c>
      <c r="F11" s="2"/>
      <c r="G11" s="3"/>
      <c r="H11" s="3"/>
      <c r="I11" s="3"/>
    </row>
    <row r="12" spans="1:10" x14ac:dyDescent="0.25">
      <c r="A12" s="17" t="s">
        <v>11</v>
      </c>
      <c r="B12" s="17" t="s">
        <v>7</v>
      </c>
      <c r="C12" s="17">
        <v>7</v>
      </c>
      <c r="D12" s="17">
        <v>15</v>
      </c>
      <c r="E12" s="17">
        <v>8</v>
      </c>
      <c r="F12" s="2"/>
      <c r="G12" s="3"/>
      <c r="H12" s="3"/>
      <c r="I12" s="1"/>
    </row>
    <row r="13" spans="1:10" x14ac:dyDescent="0.25">
      <c r="A13" s="17" t="s">
        <v>12</v>
      </c>
      <c r="B13" s="17" t="s">
        <v>19</v>
      </c>
      <c r="C13" s="17">
        <v>4</v>
      </c>
      <c r="D13" s="17">
        <v>6</v>
      </c>
      <c r="E13" s="17">
        <v>5</v>
      </c>
      <c r="F13" s="2"/>
      <c r="G13" s="3"/>
      <c r="H13" s="3"/>
      <c r="I13" s="3"/>
    </row>
    <row r="14" spans="1:10" x14ac:dyDescent="0.25">
      <c r="A14" s="17" t="s">
        <v>13</v>
      </c>
      <c r="B14" s="17" t="s">
        <v>19</v>
      </c>
      <c r="C14" s="17">
        <v>6</v>
      </c>
      <c r="D14" s="17">
        <v>14</v>
      </c>
      <c r="E14" s="17">
        <v>10</v>
      </c>
      <c r="F14" s="2"/>
      <c r="G14" s="3"/>
      <c r="H14" s="3"/>
      <c r="I14" s="1"/>
    </row>
    <row r="15" spans="1:10" x14ac:dyDescent="0.25">
      <c r="A15" s="17" t="s">
        <v>14</v>
      </c>
      <c r="B15" s="17" t="s">
        <v>19</v>
      </c>
      <c r="C15" s="17">
        <v>1</v>
      </c>
      <c r="D15" s="17">
        <v>3</v>
      </c>
      <c r="E15" s="17">
        <v>2</v>
      </c>
      <c r="F15" s="2"/>
      <c r="G15" s="3"/>
      <c r="H15" s="3"/>
      <c r="I15" s="1"/>
    </row>
    <row r="16" spans="1:10" x14ac:dyDescent="0.25">
      <c r="A16" s="17" t="s">
        <v>15</v>
      </c>
      <c r="B16" s="17" t="s">
        <v>60</v>
      </c>
      <c r="C16" s="17">
        <v>2</v>
      </c>
      <c r="D16" s="17">
        <v>4</v>
      </c>
      <c r="E16" s="17">
        <v>3</v>
      </c>
      <c r="F16" s="2"/>
      <c r="G16" s="3"/>
      <c r="H16" s="3"/>
      <c r="I16" s="1"/>
    </row>
    <row r="17" spans="1:11" x14ac:dyDescent="0.25">
      <c r="A17" s="17" t="s">
        <v>16</v>
      </c>
      <c r="B17" s="17" t="s">
        <v>17</v>
      </c>
      <c r="C17" s="17">
        <v>6</v>
      </c>
      <c r="D17" s="17">
        <v>14</v>
      </c>
      <c r="E17" s="17">
        <v>10</v>
      </c>
      <c r="F17" s="2"/>
      <c r="G17" s="3"/>
      <c r="H17" s="3"/>
      <c r="I17" s="3"/>
    </row>
    <row r="18" spans="1:11" x14ac:dyDescent="0.25">
      <c r="A18" s="1"/>
      <c r="B18" s="1"/>
      <c r="C18" s="1"/>
      <c r="D18" s="1"/>
      <c r="E18" s="1"/>
      <c r="F18" s="2"/>
      <c r="G18" s="3"/>
      <c r="H18" s="3"/>
      <c r="I18" s="3"/>
    </row>
    <row r="19" spans="1:11" x14ac:dyDescent="0.25">
      <c r="A19" s="1"/>
      <c r="B19" s="1"/>
      <c r="C19" s="1"/>
      <c r="D19" s="1"/>
      <c r="E19" s="1"/>
      <c r="F19" s="2"/>
      <c r="G19" s="3"/>
      <c r="H19" s="3"/>
      <c r="I19" s="3"/>
    </row>
    <row r="20" spans="1:11" x14ac:dyDescent="0.25">
      <c r="A20" s="37" t="s">
        <v>70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1" x14ac:dyDescent="0.25">
      <c r="A22" s="37" t="s">
        <v>69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1" x14ac:dyDescent="0.25">
      <c r="A23" s="15" t="s">
        <v>0</v>
      </c>
      <c r="B23" s="15" t="s">
        <v>1</v>
      </c>
      <c r="C23" s="15" t="s">
        <v>2</v>
      </c>
      <c r="D23" s="15" t="s">
        <v>3</v>
      </c>
      <c r="E23" s="15" t="s">
        <v>4</v>
      </c>
      <c r="F23" s="15" t="s">
        <v>64</v>
      </c>
      <c r="G23" s="15" t="s">
        <v>20</v>
      </c>
      <c r="H23" s="15" t="s">
        <v>21</v>
      </c>
      <c r="I23" s="15" t="s">
        <v>65</v>
      </c>
      <c r="J23" s="15" t="s">
        <v>25</v>
      </c>
    </row>
    <row r="24" spans="1:11" x14ac:dyDescent="0.25">
      <c r="A24" s="17" t="s">
        <v>6</v>
      </c>
      <c r="B24" s="17"/>
      <c r="C24" s="17">
        <v>1</v>
      </c>
      <c r="D24" s="17">
        <v>3</v>
      </c>
      <c r="E24" s="17">
        <v>2</v>
      </c>
      <c r="F24" s="18">
        <f>+(C24+D24+4*E24)/6</f>
        <v>2</v>
      </c>
      <c r="G24" s="19">
        <f>+(D24-C24)/6</f>
        <v>0.33333333333333331</v>
      </c>
      <c r="H24" s="19">
        <f>POWER(G24,2)</f>
        <v>0.1111111111111111</v>
      </c>
      <c r="I24" s="17"/>
      <c r="J24" s="17"/>
    </row>
    <row r="25" spans="1:11" x14ac:dyDescent="0.25">
      <c r="A25" s="17" t="s">
        <v>5</v>
      </c>
      <c r="B25" s="17"/>
      <c r="C25" s="17">
        <v>4</v>
      </c>
      <c r="D25" s="17">
        <v>6</v>
      </c>
      <c r="E25" s="17">
        <v>5</v>
      </c>
      <c r="F25" s="18">
        <f t="shared" ref="F25:F35" si="0">+(C25+D25+4*E25)/6</f>
        <v>5</v>
      </c>
      <c r="G25" s="19">
        <f t="shared" ref="G25:G35" si="1">+(D25-C25)/6</f>
        <v>0.33333333333333331</v>
      </c>
      <c r="H25" s="19">
        <f t="shared" ref="H25:H34" si="2">POWER(G25,2)</f>
        <v>0.1111111111111111</v>
      </c>
      <c r="I25" s="17"/>
      <c r="J25" s="17"/>
    </row>
    <row r="26" spans="1:11" x14ac:dyDescent="0.25">
      <c r="A26" s="20" t="s">
        <v>7</v>
      </c>
      <c r="B26" s="20"/>
      <c r="C26" s="20">
        <v>4</v>
      </c>
      <c r="D26" s="20">
        <v>6</v>
      </c>
      <c r="E26" s="20">
        <v>5</v>
      </c>
      <c r="F26" s="21">
        <f t="shared" si="0"/>
        <v>5</v>
      </c>
      <c r="G26" s="22">
        <f t="shared" si="1"/>
        <v>0.33333333333333331</v>
      </c>
      <c r="H26" s="22">
        <f t="shared" si="2"/>
        <v>0.1111111111111111</v>
      </c>
      <c r="I26" s="22">
        <f>+H26</f>
        <v>0.1111111111111111</v>
      </c>
      <c r="J26" s="21">
        <f>+F26</f>
        <v>5</v>
      </c>
      <c r="K26" t="s">
        <v>71</v>
      </c>
    </row>
    <row r="27" spans="1:11" x14ac:dyDescent="0.25">
      <c r="A27" s="17" t="s">
        <v>8</v>
      </c>
      <c r="B27" s="17" t="s">
        <v>6</v>
      </c>
      <c r="C27" s="17">
        <v>2</v>
      </c>
      <c r="D27" s="17">
        <v>4</v>
      </c>
      <c r="E27" s="17">
        <v>3</v>
      </c>
      <c r="F27" s="18">
        <f t="shared" si="0"/>
        <v>3</v>
      </c>
      <c r="G27" s="19">
        <f t="shared" si="1"/>
        <v>0.33333333333333331</v>
      </c>
      <c r="H27" s="19">
        <f t="shared" si="2"/>
        <v>0.1111111111111111</v>
      </c>
      <c r="I27" s="17"/>
      <c r="J27" s="17"/>
    </row>
    <row r="28" spans="1:11" x14ac:dyDescent="0.25">
      <c r="A28" s="17" t="s">
        <v>9</v>
      </c>
      <c r="B28" s="17" t="s">
        <v>6</v>
      </c>
      <c r="C28" s="17">
        <v>1</v>
      </c>
      <c r="D28" s="17">
        <v>3</v>
      </c>
      <c r="E28" s="17">
        <v>2</v>
      </c>
      <c r="F28" s="18">
        <f t="shared" si="0"/>
        <v>2</v>
      </c>
      <c r="G28" s="19">
        <f t="shared" si="1"/>
        <v>0.33333333333333331</v>
      </c>
      <c r="H28" s="19">
        <f t="shared" si="2"/>
        <v>0.1111111111111111</v>
      </c>
      <c r="I28" s="17"/>
      <c r="J28" s="17"/>
    </row>
    <row r="29" spans="1:11" x14ac:dyDescent="0.25">
      <c r="A29" s="20" t="s">
        <v>10</v>
      </c>
      <c r="B29" s="20" t="s">
        <v>7</v>
      </c>
      <c r="C29" s="20">
        <v>2</v>
      </c>
      <c r="D29" s="20">
        <v>4</v>
      </c>
      <c r="E29" s="20">
        <v>3</v>
      </c>
      <c r="F29" s="21">
        <f t="shared" si="0"/>
        <v>3</v>
      </c>
      <c r="G29" s="22">
        <f t="shared" si="1"/>
        <v>0.33333333333333331</v>
      </c>
      <c r="H29" s="22">
        <f t="shared" si="2"/>
        <v>0.1111111111111111</v>
      </c>
      <c r="I29" s="22">
        <f>+H29</f>
        <v>0.1111111111111111</v>
      </c>
      <c r="J29" s="21">
        <f>+F29</f>
        <v>3</v>
      </c>
      <c r="K29" t="s">
        <v>71</v>
      </c>
    </row>
    <row r="30" spans="1:11" x14ac:dyDescent="0.25">
      <c r="A30" s="17" t="s">
        <v>11</v>
      </c>
      <c r="B30" s="17" t="s">
        <v>7</v>
      </c>
      <c r="C30" s="17">
        <v>7</v>
      </c>
      <c r="D30" s="17">
        <v>15</v>
      </c>
      <c r="E30" s="17">
        <v>8</v>
      </c>
      <c r="F30" s="18">
        <f t="shared" si="0"/>
        <v>9</v>
      </c>
      <c r="G30" s="19">
        <f t="shared" si="1"/>
        <v>1.3333333333333333</v>
      </c>
      <c r="H30" s="19">
        <f t="shared" si="2"/>
        <v>1.7777777777777777</v>
      </c>
      <c r="I30" s="17"/>
      <c r="J30" s="17"/>
    </row>
    <row r="31" spans="1:11" x14ac:dyDescent="0.25">
      <c r="A31" s="20" t="s">
        <v>12</v>
      </c>
      <c r="B31" s="20" t="s">
        <v>19</v>
      </c>
      <c r="C31" s="20">
        <v>4</v>
      </c>
      <c r="D31" s="20">
        <v>6</v>
      </c>
      <c r="E31" s="20">
        <v>5</v>
      </c>
      <c r="F31" s="21">
        <f t="shared" si="0"/>
        <v>5</v>
      </c>
      <c r="G31" s="22">
        <f t="shared" si="1"/>
        <v>0.33333333333333331</v>
      </c>
      <c r="H31" s="22">
        <f t="shared" si="2"/>
        <v>0.1111111111111111</v>
      </c>
      <c r="I31" s="22">
        <f>+H31</f>
        <v>0.1111111111111111</v>
      </c>
      <c r="J31" s="21">
        <f>+F31</f>
        <v>5</v>
      </c>
      <c r="K31" t="s">
        <v>71</v>
      </c>
    </row>
    <row r="32" spans="1:11" x14ac:dyDescent="0.25">
      <c r="A32" s="17" t="s">
        <v>13</v>
      </c>
      <c r="B32" s="17" t="s">
        <v>19</v>
      </c>
      <c r="C32" s="17">
        <v>6</v>
      </c>
      <c r="D32" s="17">
        <v>14</v>
      </c>
      <c r="E32" s="17">
        <v>10</v>
      </c>
      <c r="F32" s="18">
        <f t="shared" si="0"/>
        <v>10</v>
      </c>
      <c r="G32" s="19">
        <f t="shared" si="1"/>
        <v>1.3333333333333333</v>
      </c>
      <c r="H32" s="19">
        <f t="shared" si="2"/>
        <v>1.7777777777777777</v>
      </c>
      <c r="I32" s="17"/>
      <c r="J32" s="17"/>
    </row>
    <row r="33" spans="1:12" x14ac:dyDescent="0.25">
      <c r="A33" s="17" t="s">
        <v>14</v>
      </c>
      <c r="B33" s="17" t="s">
        <v>19</v>
      </c>
      <c r="C33" s="17">
        <v>1</v>
      </c>
      <c r="D33" s="17">
        <v>3</v>
      </c>
      <c r="E33" s="17">
        <v>2</v>
      </c>
      <c r="F33" s="18">
        <f t="shared" si="0"/>
        <v>2</v>
      </c>
      <c r="G33" s="19">
        <f t="shared" si="1"/>
        <v>0.33333333333333331</v>
      </c>
      <c r="H33" s="19">
        <f t="shared" si="2"/>
        <v>0.1111111111111111</v>
      </c>
      <c r="I33" s="17"/>
      <c r="J33" s="17"/>
    </row>
    <row r="34" spans="1:12" x14ac:dyDescent="0.25">
      <c r="A34" s="17" t="s">
        <v>15</v>
      </c>
      <c r="B34" s="17" t="s">
        <v>18</v>
      </c>
      <c r="C34" s="17">
        <v>2</v>
      </c>
      <c r="D34" s="17">
        <v>4</v>
      </c>
      <c r="E34" s="17">
        <v>3</v>
      </c>
      <c r="F34" s="18">
        <f t="shared" si="0"/>
        <v>3</v>
      </c>
      <c r="G34" s="19">
        <f t="shared" si="1"/>
        <v>0.33333333333333331</v>
      </c>
      <c r="H34" s="19">
        <f t="shared" si="2"/>
        <v>0.1111111111111111</v>
      </c>
      <c r="I34" s="17"/>
      <c r="J34" s="17"/>
    </row>
    <row r="35" spans="1:12" x14ac:dyDescent="0.25">
      <c r="A35" s="20" t="s">
        <v>16</v>
      </c>
      <c r="B35" s="20" t="s">
        <v>17</v>
      </c>
      <c r="C35" s="20">
        <v>6</v>
      </c>
      <c r="D35" s="20">
        <v>14</v>
      </c>
      <c r="E35" s="20">
        <v>10</v>
      </c>
      <c r="F35" s="21">
        <f t="shared" si="0"/>
        <v>10</v>
      </c>
      <c r="G35" s="22">
        <f t="shared" si="1"/>
        <v>1.3333333333333333</v>
      </c>
      <c r="H35" s="22">
        <f t="shared" ref="H35" si="3">+G35*G35</f>
        <v>1.7777777777777777</v>
      </c>
      <c r="I35" s="22">
        <f>+H35</f>
        <v>1.7777777777777777</v>
      </c>
      <c r="J35" s="36">
        <f>+F35</f>
        <v>10</v>
      </c>
      <c r="K35" t="s">
        <v>71</v>
      </c>
    </row>
    <row r="36" spans="1:12" x14ac:dyDescent="0.25">
      <c r="G36" s="38" t="s">
        <v>72</v>
      </c>
      <c r="H36" s="38"/>
      <c r="I36" s="34">
        <f>SUM(I24:I35)</f>
        <v>2.1111111111111112</v>
      </c>
      <c r="J36" s="35">
        <f>SUM(J24:J35)</f>
        <v>23</v>
      </c>
      <c r="K36" s="39" t="s">
        <v>73</v>
      </c>
      <c r="L36" s="39"/>
    </row>
    <row r="37" spans="1:12" x14ac:dyDescent="0.25">
      <c r="B37" s="40" t="s">
        <v>22</v>
      </c>
      <c r="C37" s="40"/>
      <c r="D37" s="5">
        <f>POWER(I36,0.5)</f>
        <v>1.4529663145135578</v>
      </c>
      <c r="E37" t="s">
        <v>24</v>
      </c>
      <c r="F37" t="s">
        <v>101</v>
      </c>
      <c r="J37" s="1"/>
    </row>
    <row r="39" spans="1:12" x14ac:dyDescent="0.25">
      <c r="B39" s="40" t="s">
        <v>26</v>
      </c>
      <c r="C39" s="40"/>
      <c r="D39" s="5">
        <f>+J36</f>
        <v>23</v>
      </c>
      <c r="E39" t="s">
        <v>24</v>
      </c>
      <c r="F39" t="s">
        <v>74</v>
      </c>
    </row>
    <row r="40" spans="1:12" ht="13.5" customHeight="1" x14ac:dyDescent="0.25">
      <c r="F40" t="s">
        <v>102</v>
      </c>
    </row>
    <row r="41" spans="1:12" ht="13.5" customHeight="1" x14ac:dyDescent="0.25"/>
    <row r="42" spans="1:12" x14ac:dyDescent="0.25">
      <c r="B42" t="s">
        <v>61</v>
      </c>
      <c r="C42" s="5">
        <f>+D37</f>
        <v>1.4529663145135578</v>
      </c>
      <c r="D42" t="s">
        <v>27</v>
      </c>
      <c r="E42" s="9">
        <v>0.68</v>
      </c>
      <c r="F42" t="s">
        <v>75</v>
      </c>
    </row>
    <row r="43" spans="1:12" x14ac:dyDescent="0.25">
      <c r="B43" t="s">
        <v>62</v>
      </c>
      <c r="C43" s="5">
        <f>2*D37</f>
        <v>2.9059326290271157</v>
      </c>
      <c r="D43" t="s">
        <v>27</v>
      </c>
      <c r="E43" s="9">
        <v>0.95</v>
      </c>
      <c r="F43" t="s">
        <v>76</v>
      </c>
    </row>
    <row r="44" spans="1:12" x14ac:dyDescent="0.25">
      <c r="B44" t="s">
        <v>63</v>
      </c>
      <c r="C44" s="5">
        <f>3*D37</f>
        <v>4.3588989435406731</v>
      </c>
      <c r="D44" t="s">
        <v>27</v>
      </c>
      <c r="E44" s="9">
        <v>0.99</v>
      </c>
      <c r="F44" t="s">
        <v>77</v>
      </c>
    </row>
    <row r="45" spans="1:12" x14ac:dyDescent="0.25">
      <c r="C45" s="5"/>
      <c r="E45" s="9"/>
    </row>
    <row r="48" spans="1:12" x14ac:dyDescent="0.25">
      <c r="B48" s="42" t="s">
        <v>49</v>
      </c>
      <c r="C48" s="42"/>
      <c r="D48" s="42"/>
      <c r="E48" s="42"/>
      <c r="F48" s="42"/>
    </row>
    <row r="49" spans="1:6" x14ac:dyDescent="0.25">
      <c r="D49" s="10">
        <f>+D39</f>
        <v>23</v>
      </c>
    </row>
    <row r="51" spans="1:6" x14ac:dyDescent="0.25">
      <c r="C51" s="10">
        <f>+D39-C42</f>
        <v>21.547033685486443</v>
      </c>
      <c r="E51" s="10">
        <f>+D39+C42</f>
        <v>24.452966314513557</v>
      </c>
    </row>
    <row r="53" spans="1:6" x14ac:dyDescent="0.25">
      <c r="B53" s="12">
        <f>+D39-C43</f>
        <v>20.094067370972883</v>
      </c>
      <c r="F53" s="11">
        <f>+D39+C43</f>
        <v>25.905932629027117</v>
      </c>
    </row>
    <row r="54" spans="1:6" x14ac:dyDescent="0.25">
      <c r="B54" s="10">
        <f>+D39-C44</f>
        <v>18.641101056459327</v>
      </c>
      <c r="F54" s="10">
        <f>+D39+C44</f>
        <v>27.358898943540673</v>
      </c>
    </row>
    <row r="55" spans="1:6" ht="21" customHeight="1" x14ac:dyDescent="0.25">
      <c r="D55" s="1" t="s">
        <v>28</v>
      </c>
    </row>
    <row r="56" spans="1:6" ht="9" customHeight="1" x14ac:dyDescent="0.25"/>
    <row r="57" spans="1:6" ht="9.9499999999999993" customHeight="1" x14ac:dyDescent="0.25">
      <c r="D57" s="8">
        <v>0.68</v>
      </c>
    </row>
    <row r="58" spans="1:6" ht="9.9499999999999993" customHeight="1" x14ac:dyDescent="0.25">
      <c r="D58" s="8">
        <v>0.95</v>
      </c>
    </row>
    <row r="59" spans="1:6" ht="9.9499999999999993" customHeight="1" x14ac:dyDescent="0.25">
      <c r="D59" s="8">
        <v>0.99</v>
      </c>
    </row>
    <row r="60" spans="1:6" x14ac:dyDescent="0.25">
      <c r="A60" t="s">
        <v>103</v>
      </c>
    </row>
    <row r="61" spans="1:6" x14ac:dyDescent="0.25">
      <c r="B61" s="7">
        <v>0.99</v>
      </c>
      <c r="C61" t="s">
        <v>29</v>
      </c>
      <c r="D61" t="s">
        <v>30</v>
      </c>
    </row>
    <row r="62" spans="1:6" x14ac:dyDescent="0.25">
      <c r="B62" s="7">
        <v>0.95</v>
      </c>
      <c r="C62" t="s">
        <v>29</v>
      </c>
      <c r="D62" t="s">
        <v>31</v>
      </c>
    </row>
    <row r="63" spans="1:6" x14ac:dyDescent="0.25">
      <c r="B63" s="13">
        <v>0.47499999999999998</v>
      </c>
      <c r="C63" t="s">
        <v>29</v>
      </c>
      <c r="D63" t="s">
        <v>32</v>
      </c>
    </row>
    <row r="64" spans="1:6" x14ac:dyDescent="0.25">
      <c r="B64" s="13">
        <v>0.47499999999999998</v>
      </c>
      <c r="C64" t="s">
        <v>29</v>
      </c>
      <c r="D64" t="s">
        <v>33</v>
      </c>
    </row>
    <row r="65" spans="1:4" x14ac:dyDescent="0.25">
      <c r="B65" s="7">
        <v>0.68</v>
      </c>
      <c r="C65" t="s">
        <v>29</v>
      </c>
      <c r="D65" t="s">
        <v>34</v>
      </c>
    </row>
    <row r="66" spans="1:4" x14ac:dyDescent="0.25">
      <c r="B66" s="7">
        <v>0.34</v>
      </c>
      <c r="C66" t="s">
        <v>29</v>
      </c>
      <c r="D66" t="s">
        <v>35</v>
      </c>
    </row>
    <row r="67" spans="1:4" x14ac:dyDescent="0.25">
      <c r="B67" s="7">
        <v>0.34</v>
      </c>
      <c r="C67" t="s">
        <v>29</v>
      </c>
      <c r="D67" t="s">
        <v>36</v>
      </c>
    </row>
    <row r="68" spans="1:4" x14ac:dyDescent="0.25">
      <c r="B68" s="7">
        <v>0.5</v>
      </c>
      <c r="C68" t="s">
        <v>29</v>
      </c>
      <c r="D68" t="s">
        <v>37</v>
      </c>
    </row>
    <row r="69" spans="1:4" x14ac:dyDescent="0.25">
      <c r="B69" s="13">
        <v>0.13500000000000001</v>
      </c>
      <c r="C69" t="s">
        <v>29</v>
      </c>
      <c r="D69" t="s">
        <v>39</v>
      </c>
    </row>
    <row r="70" spans="1:4" x14ac:dyDescent="0.25">
      <c r="B70" s="7">
        <v>0.02</v>
      </c>
      <c r="C70" t="s">
        <v>29</v>
      </c>
      <c r="D70" t="s">
        <v>38</v>
      </c>
    </row>
    <row r="71" spans="1:4" x14ac:dyDescent="0.25">
      <c r="B71" s="13">
        <v>5.0000000000000001E-3</v>
      </c>
      <c r="C71" t="s">
        <v>29</v>
      </c>
      <c r="D71" t="s">
        <v>40</v>
      </c>
    </row>
    <row r="72" spans="1:4" x14ac:dyDescent="0.25">
      <c r="B72" s="13">
        <v>5.0000000000000001E-3</v>
      </c>
      <c r="C72" t="s">
        <v>29</v>
      </c>
      <c r="D72" t="s">
        <v>41</v>
      </c>
    </row>
    <row r="73" spans="1:4" x14ac:dyDescent="0.25">
      <c r="B73" s="13"/>
    </row>
    <row r="74" spans="1:4" x14ac:dyDescent="0.25">
      <c r="B74" s="13"/>
    </row>
    <row r="75" spans="1:4" x14ac:dyDescent="0.25">
      <c r="A75" t="s">
        <v>80</v>
      </c>
    </row>
    <row r="76" spans="1:4" x14ac:dyDescent="0.25">
      <c r="B76" s="14" t="s">
        <v>42</v>
      </c>
      <c r="C76" s="14"/>
      <c r="D76" s="14"/>
    </row>
    <row r="77" spans="1:4" x14ac:dyDescent="0.25">
      <c r="B77" t="s">
        <v>43</v>
      </c>
    </row>
    <row r="79" spans="1:4" x14ac:dyDescent="0.25">
      <c r="B79" t="s">
        <v>47</v>
      </c>
    </row>
    <row r="80" spans="1:4" x14ac:dyDescent="0.25">
      <c r="B80" t="s">
        <v>44</v>
      </c>
    </row>
    <row r="81" spans="2:7" x14ac:dyDescent="0.25">
      <c r="B81" t="s">
        <v>45</v>
      </c>
    </row>
    <row r="82" spans="2:7" x14ac:dyDescent="0.25">
      <c r="B82" t="s">
        <v>46</v>
      </c>
    </row>
    <row r="83" spans="2:7" x14ac:dyDescent="0.25">
      <c r="B83" t="s">
        <v>48</v>
      </c>
    </row>
    <row r="85" spans="2:7" x14ac:dyDescent="0.25">
      <c r="B85" t="s">
        <v>50</v>
      </c>
    </row>
    <row r="86" spans="2:7" x14ac:dyDescent="0.25">
      <c r="B86" t="s">
        <v>66</v>
      </c>
    </row>
    <row r="87" spans="2:7" x14ac:dyDescent="0.25">
      <c r="B87" t="s">
        <v>51</v>
      </c>
    </row>
    <row r="88" spans="2:7" x14ac:dyDescent="0.25">
      <c r="B88" t="s">
        <v>52</v>
      </c>
    </row>
    <row r="89" spans="2:7" x14ac:dyDescent="0.25">
      <c r="B89" t="s">
        <v>53</v>
      </c>
    </row>
    <row r="91" spans="2:7" x14ac:dyDescent="0.25">
      <c r="B91" s="6" t="s">
        <v>54</v>
      </c>
      <c r="C91" s="4">
        <f>+(25-23)/1.45</f>
        <v>1.3793103448275863</v>
      </c>
      <c r="D91" t="s">
        <v>55</v>
      </c>
    </row>
    <row r="92" spans="2:7" x14ac:dyDescent="0.25">
      <c r="B92" t="s">
        <v>56</v>
      </c>
      <c r="D92">
        <v>0.41620000000000001</v>
      </c>
    </row>
    <row r="93" spans="2:7" x14ac:dyDescent="0.25">
      <c r="B93" t="s">
        <v>57</v>
      </c>
      <c r="G93" s="23">
        <f>0.5+D92</f>
        <v>0.91620000000000001</v>
      </c>
    </row>
  </sheetData>
  <mergeCells count="9">
    <mergeCell ref="B39:C39"/>
    <mergeCell ref="B48:F48"/>
    <mergeCell ref="A20:J21"/>
    <mergeCell ref="A3:J3"/>
    <mergeCell ref="A22:J22"/>
    <mergeCell ref="G36:H36"/>
    <mergeCell ref="K36:L36"/>
    <mergeCell ref="B37:C37"/>
    <mergeCell ref="C4:E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R1:BJ110"/>
  <sheetViews>
    <sheetView tabSelected="1" topLeftCell="R1" workbookViewId="0">
      <selection activeCell="AQ71" sqref="AQ71"/>
    </sheetView>
  </sheetViews>
  <sheetFormatPr baseColWidth="10" defaultRowHeight="15" x14ac:dyDescent="0.25"/>
  <cols>
    <col min="1" max="17" width="3.7109375" customWidth="1"/>
    <col min="18" max="62" width="3.7109375" style="1" customWidth="1"/>
  </cols>
  <sheetData>
    <row r="1" spans="18:58" x14ac:dyDescent="0.25">
      <c r="R1" s="33" t="s">
        <v>78</v>
      </c>
      <c r="AY1" s="47"/>
      <c r="AZ1" s="48"/>
      <c r="BA1" s="48"/>
      <c r="BB1" s="48"/>
      <c r="BC1" s="48"/>
      <c r="BD1" s="48"/>
      <c r="BE1" s="48"/>
      <c r="BF1" s="49"/>
    </row>
    <row r="2" spans="18:58" x14ac:dyDescent="0.25">
      <c r="R2" s="33" t="s">
        <v>79</v>
      </c>
      <c r="AY2" s="50" t="s">
        <v>90</v>
      </c>
      <c r="AZ2" s="51"/>
      <c r="BA2" s="51"/>
      <c r="BB2" s="51"/>
      <c r="BC2" s="51" t="s">
        <v>81</v>
      </c>
      <c r="BD2" s="51"/>
      <c r="BE2" s="51" t="s">
        <v>82</v>
      </c>
      <c r="BF2" s="52"/>
    </row>
    <row r="3" spans="18:58" x14ac:dyDescent="0.25">
      <c r="R3" s="33"/>
      <c r="AC3" s="44"/>
      <c r="AD3" s="44"/>
      <c r="AE3" s="44" t="s">
        <v>93</v>
      </c>
      <c r="AF3" s="44"/>
      <c r="AG3" s="44"/>
      <c r="AH3" s="43"/>
      <c r="AI3" s="43" t="s">
        <v>94</v>
      </c>
      <c r="AJ3" s="43"/>
      <c r="AY3" s="53"/>
      <c r="AZ3" s="51"/>
      <c r="BA3" s="51"/>
      <c r="BB3" s="51"/>
      <c r="BC3" s="47" t="s">
        <v>86</v>
      </c>
      <c r="BD3" s="48"/>
      <c r="BE3" s="49"/>
      <c r="BF3" s="52"/>
    </row>
    <row r="4" spans="18:58" x14ac:dyDescent="0.25">
      <c r="AF4" s="44">
        <v>3</v>
      </c>
      <c r="AH4" s="43">
        <f>+AF4+AF5-1</f>
        <v>5</v>
      </c>
      <c r="AY4" s="53"/>
      <c r="AZ4" s="51"/>
      <c r="BA4" s="51"/>
      <c r="BB4" s="51"/>
      <c r="BC4" s="53"/>
      <c r="BD4" s="51" t="s">
        <v>87</v>
      </c>
      <c r="BE4" s="52"/>
      <c r="BF4" s="52"/>
    </row>
    <row r="5" spans="18:58" x14ac:dyDescent="0.25">
      <c r="AF5" s="30">
        <v>3</v>
      </c>
      <c r="AG5" s="31" t="s">
        <v>59</v>
      </c>
      <c r="AH5" s="24"/>
      <c r="AY5" s="53"/>
      <c r="AZ5" s="51"/>
      <c r="BA5" s="51"/>
      <c r="BB5" s="51"/>
      <c r="BC5" s="54"/>
      <c r="BD5" s="55"/>
      <c r="BE5" s="56"/>
      <c r="BF5" s="52"/>
    </row>
    <row r="6" spans="18:58" x14ac:dyDescent="0.25">
      <c r="AA6" s="43"/>
      <c r="AB6" s="43" t="s">
        <v>83</v>
      </c>
      <c r="AC6" s="43"/>
      <c r="AF6" s="25"/>
      <c r="AG6" s="1" t="s">
        <v>8</v>
      </c>
      <c r="AH6" s="26"/>
      <c r="AY6" s="54"/>
      <c r="AZ6" s="55"/>
      <c r="BA6" s="55"/>
      <c r="BB6" s="55"/>
      <c r="BC6" s="55" t="s">
        <v>84</v>
      </c>
      <c r="BD6" s="55"/>
      <c r="BE6" s="55" t="s">
        <v>85</v>
      </c>
      <c r="BF6" s="56"/>
    </row>
    <row r="7" spans="18:58" x14ac:dyDescent="0.25">
      <c r="Z7" s="44" t="s">
        <v>81</v>
      </c>
      <c r="AB7" s="43" t="s">
        <v>82</v>
      </c>
      <c r="AF7" s="27"/>
      <c r="AG7" s="28"/>
      <c r="AH7" s="29"/>
      <c r="AR7" s="44"/>
      <c r="AS7" s="44"/>
      <c r="AT7" s="44" t="s">
        <v>95</v>
      </c>
      <c r="AU7" s="44"/>
      <c r="AV7" s="44"/>
      <c r="AW7" s="43"/>
      <c r="AX7" s="43" t="s">
        <v>94</v>
      </c>
      <c r="AY7" s="43"/>
    </row>
    <row r="8" spans="18:58" x14ac:dyDescent="0.25">
      <c r="V8" s="45" t="s">
        <v>88</v>
      </c>
      <c r="W8" s="45"/>
      <c r="X8" s="45"/>
      <c r="Y8" s="45"/>
      <c r="Z8" s="44">
        <v>1</v>
      </c>
      <c r="AB8" s="43">
        <f>+Z8+Z9-1</f>
        <v>2</v>
      </c>
      <c r="AU8" s="44">
        <v>14</v>
      </c>
      <c r="AW8" s="43">
        <f>+AU8+AU9-1</f>
        <v>23</v>
      </c>
      <c r="AX8" s="57" t="s">
        <v>89</v>
      </c>
      <c r="AY8" s="43"/>
      <c r="AZ8" s="43"/>
    </row>
    <row r="9" spans="18:58" x14ac:dyDescent="0.25">
      <c r="V9"/>
      <c r="W9"/>
      <c r="X9"/>
      <c r="Y9"/>
      <c r="Z9" s="30">
        <v>2</v>
      </c>
      <c r="AA9" s="31" t="s">
        <v>59</v>
      </c>
      <c r="AB9" s="24"/>
      <c r="AU9" s="30">
        <v>10</v>
      </c>
      <c r="AV9" s="31" t="s">
        <v>59</v>
      </c>
      <c r="AW9" s="24"/>
    </row>
    <row r="10" spans="18:58" x14ac:dyDescent="0.25">
      <c r="V10"/>
      <c r="W10"/>
      <c r="X10"/>
      <c r="Y10"/>
      <c r="Z10" s="25"/>
      <c r="AA10" s="1" t="s">
        <v>6</v>
      </c>
      <c r="AB10" s="26"/>
      <c r="AU10" s="25"/>
      <c r="AV10" s="1" t="s">
        <v>16</v>
      </c>
      <c r="AW10" s="26"/>
    </row>
    <row r="11" spans="18:58" x14ac:dyDescent="0.25">
      <c r="V11"/>
      <c r="W11"/>
      <c r="X11"/>
      <c r="Y11"/>
      <c r="Z11" s="27"/>
      <c r="AA11" s="28"/>
      <c r="AB11" s="29"/>
      <c r="AK11" s="44"/>
      <c r="AL11" s="44"/>
      <c r="AM11" s="44" t="s">
        <v>95</v>
      </c>
      <c r="AN11" s="44"/>
      <c r="AO11" s="44"/>
      <c r="AP11" s="43"/>
      <c r="AQ11" s="43" t="s">
        <v>94</v>
      </c>
      <c r="AR11" s="43"/>
      <c r="AU11" s="27"/>
      <c r="AV11" s="28"/>
      <c r="AW11" s="29"/>
    </row>
    <row r="12" spans="18:58" x14ac:dyDescent="0.25">
      <c r="V12"/>
      <c r="W12"/>
      <c r="X12"/>
      <c r="Y12"/>
      <c r="AF12" s="1">
        <v>3</v>
      </c>
      <c r="AH12" s="1">
        <f>+AF12+AF13-1</f>
        <v>4</v>
      </c>
      <c r="AN12" s="44">
        <v>9</v>
      </c>
      <c r="AP12" s="43">
        <f>+AN12+AN13-1</f>
        <v>13</v>
      </c>
    </row>
    <row r="13" spans="18:58" x14ac:dyDescent="0.25">
      <c r="AF13" s="30">
        <v>2</v>
      </c>
      <c r="AG13" s="31" t="s">
        <v>59</v>
      </c>
      <c r="AH13" s="24"/>
      <c r="AN13" s="30">
        <v>5</v>
      </c>
      <c r="AO13" s="31" t="s">
        <v>59</v>
      </c>
      <c r="AP13" s="24"/>
    </row>
    <row r="14" spans="18:58" x14ac:dyDescent="0.25">
      <c r="AF14" s="25"/>
      <c r="AG14" s="1" t="s">
        <v>9</v>
      </c>
      <c r="AH14" s="26"/>
      <c r="AN14" s="25"/>
      <c r="AO14" s="1" t="s">
        <v>12</v>
      </c>
      <c r="AP14" s="26"/>
    </row>
    <row r="15" spans="18:58" x14ac:dyDescent="0.25">
      <c r="AF15" s="27"/>
      <c r="AG15" s="28"/>
      <c r="AH15" s="29"/>
      <c r="AN15" s="27"/>
      <c r="AO15" s="28"/>
      <c r="AP15" s="29"/>
    </row>
    <row r="18" spans="26:49" x14ac:dyDescent="0.25">
      <c r="Z18" s="1">
        <v>1</v>
      </c>
      <c r="AB18" s="1">
        <f>+Z18+Z19-1</f>
        <v>5</v>
      </c>
      <c r="AN18" s="1">
        <v>9</v>
      </c>
      <c r="AP18" s="1">
        <f>+AN18+AN19-1</f>
        <v>18</v>
      </c>
    </row>
    <row r="19" spans="26:49" x14ac:dyDescent="0.25">
      <c r="Z19" s="30">
        <v>5</v>
      </c>
      <c r="AA19" s="31" t="s">
        <v>59</v>
      </c>
      <c r="AB19" s="24"/>
      <c r="AN19" s="30">
        <v>10</v>
      </c>
      <c r="AO19" s="31" t="s">
        <v>59</v>
      </c>
      <c r="AP19" s="24"/>
    </row>
    <row r="20" spans="26:49" x14ac:dyDescent="0.25">
      <c r="Z20" s="25"/>
      <c r="AA20" s="1" t="s">
        <v>5</v>
      </c>
      <c r="AB20" s="26"/>
      <c r="AN20" s="25"/>
      <c r="AO20" s="1" t="s">
        <v>13</v>
      </c>
      <c r="AP20" s="26"/>
    </row>
    <row r="21" spans="26:49" x14ac:dyDescent="0.25">
      <c r="Z21" s="27"/>
      <c r="AA21" s="28"/>
      <c r="AB21" s="29"/>
      <c r="AN21" s="27"/>
      <c r="AO21" s="28"/>
      <c r="AP21" s="29"/>
    </row>
    <row r="24" spans="26:49" x14ac:dyDescent="0.25">
      <c r="AF24" s="1">
        <v>6</v>
      </c>
      <c r="AH24" s="1">
        <f>+AF24+AF25-1</f>
        <v>8</v>
      </c>
      <c r="AN24" s="1">
        <v>9</v>
      </c>
      <c r="AP24" s="1">
        <f>+AN24+AN25-1</f>
        <v>10</v>
      </c>
    </row>
    <row r="25" spans="26:49" x14ac:dyDescent="0.25">
      <c r="AF25" s="30">
        <v>3</v>
      </c>
      <c r="AG25" s="31" t="s">
        <v>59</v>
      </c>
      <c r="AH25" s="24"/>
      <c r="AN25" s="30">
        <v>2</v>
      </c>
      <c r="AO25" s="31" t="s">
        <v>59</v>
      </c>
      <c r="AP25" s="24"/>
    </row>
    <row r="26" spans="26:49" x14ac:dyDescent="0.25">
      <c r="AF26" s="25"/>
      <c r="AG26" s="1" t="s">
        <v>10</v>
      </c>
      <c r="AH26" s="26"/>
      <c r="AN26" s="25"/>
      <c r="AO26" s="1" t="s">
        <v>14</v>
      </c>
      <c r="AP26" s="26"/>
    </row>
    <row r="27" spans="26:49" x14ac:dyDescent="0.25">
      <c r="AF27" s="27"/>
      <c r="AG27" s="28"/>
      <c r="AH27" s="29"/>
      <c r="AN27" s="27"/>
      <c r="AO27" s="28"/>
      <c r="AP27" s="29"/>
    </row>
    <row r="28" spans="26:49" x14ac:dyDescent="0.25">
      <c r="Z28" s="1">
        <v>1</v>
      </c>
      <c r="AB28" s="1">
        <f>+Z28+Z29-1</f>
        <v>5</v>
      </c>
      <c r="AU28" s="1">
        <v>15</v>
      </c>
      <c r="AW28" s="1">
        <f>+AU28+AU29-1</f>
        <v>17</v>
      </c>
    </row>
    <row r="29" spans="26:49" x14ac:dyDescent="0.25">
      <c r="Z29" s="30">
        <v>5</v>
      </c>
      <c r="AA29" s="31" t="s">
        <v>59</v>
      </c>
      <c r="AB29" s="24"/>
      <c r="AU29" s="30">
        <v>3</v>
      </c>
      <c r="AV29" s="31" t="s">
        <v>59</v>
      </c>
      <c r="AW29" s="24"/>
    </row>
    <row r="30" spans="26:49" x14ac:dyDescent="0.25">
      <c r="Z30" s="25"/>
      <c r="AA30" s="1" t="s">
        <v>7</v>
      </c>
      <c r="AB30" s="26"/>
      <c r="AU30" s="25"/>
      <c r="AV30" s="1" t="s">
        <v>15</v>
      </c>
      <c r="AW30" s="26"/>
    </row>
    <row r="31" spans="26:49" x14ac:dyDescent="0.25">
      <c r="Z31" s="27"/>
      <c r="AA31" s="28"/>
      <c r="AB31" s="29"/>
      <c r="AU31" s="27"/>
      <c r="AV31" s="28"/>
      <c r="AW31" s="29"/>
    </row>
    <row r="32" spans="26:49" x14ac:dyDescent="0.25">
      <c r="AF32" s="1">
        <v>6</v>
      </c>
      <c r="AH32" s="1">
        <f>+AF32+AF33-1</f>
        <v>14</v>
      </c>
    </row>
    <row r="33" spans="18:57" x14ac:dyDescent="0.25">
      <c r="AF33" s="30">
        <v>9</v>
      </c>
      <c r="AG33" s="31" t="s">
        <v>59</v>
      </c>
      <c r="AH33" s="24"/>
    </row>
    <row r="34" spans="18:57" x14ac:dyDescent="0.25">
      <c r="AF34" s="25"/>
      <c r="AG34" s="1" t="s">
        <v>11</v>
      </c>
      <c r="AH34" s="26"/>
    </row>
    <row r="35" spans="18:57" x14ac:dyDescent="0.25">
      <c r="AF35" s="27"/>
      <c r="AG35" s="28"/>
      <c r="AH35" s="29"/>
    </row>
    <row r="38" spans="18:57" x14ac:dyDescent="0.25">
      <c r="R38" s="33" t="s">
        <v>99</v>
      </c>
    </row>
    <row r="39" spans="18:57" x14ac:dyDescent="0.25">
      <c r="R39" s="33" t="s">
        <v>98</v>
      </c>
      <c r="AX39" s="47"/>
      <c r="AY39" s="48"/>
      <c r="AZ39" s="48"/>
      <c r="BA39" s="48"/>
      <c r="BB39" s="48"/>
      <c r="BC39" s="48"/>
      <c r="BD39" s="48"/>
      <c r="BE39" s="49"/>
    </row>
    <row r="40" spans="18:57" x14ac:dyDescent="0.25">
      <c r="AX40" s="50" t="s">
        <v>90</v>
      </c>
      <c r="AY40" s="51"/>
      <c r="AZ40" s="51"/>
      <c r="BA40" s="51"/>
      <c r="BB40" s="51" t="s">
        <v>81</v>
      </c>
      <c r="BC40" s="51"/>
      <c r="BD40" s="51" t="s">
        <v>82</v>
      </c>
      <c r="BE40" s="52"/>
    </row>
    <row r="41" spans="18:57" x14ac:dyDescent="0.25">
      <c r="AF41" s="1">
        <v>3</v>
      </c>
      <c r="AH41" s="1">
        <f>+AF41+AF42-1</f>
        <v>5</v>
      </c>
      <c r="AX41" s="53"/>
      <c r="AY41" s="51"/>
      <c r="AZ41" s="51"/>
      <c r="BA41" s="51"/>
      <c r="BB41" s="47" t="s">
        <v>86</v>
      </c>
      <c r="BC41" s="48"/>
      <c r="BD41" s="49"/>
      <c r="BE41" s="52"/>
    </row>
    <row r="42" spans="18:57" x14ac:dyDescent="0.25">
      <c r="AF42" s="30">
        <v>3</v>
      </c>
      <c r="AG42" s="31" t="s">
        <v>59</v>
      </c>
      <c r="AH42" s="24"/>
      <c r="AX42" s="53"/>
      <c r="AY42" s="51"/>
      <c r="AZ42" s="51"/>
      <c r="BA42" s="51"/>
      <c r="BB42" s="53"/>
      <c r="BC42" s="51" t="s">
        <v>87</v>
      </c>
      <c r="BD42" s="52"/>
      <c r="BE42" s="52"/>
    </row>
    <row r="43" spans="18:57" x14ac:dyDescent="0.25">
      <c r="AF43" s="25"/>
      <c r="AG43" s="1" t="s">
        <v>8</v>
      </c>
      <c r="AH43" s="26"/>
      <c r="AX43" s="53"/>
      <c r="AY43" s="51"/>
      <c r="AZ43" s="51"/>
      <c r="BA43" s="51"/>
      <c r="BB43" s="54"/>
      <c r="BC43" s="55"/>
      <c r="BD43" s="56"/>
      <c r="BE43" s="52"/>
    </row>
    <row r="44" spans="18:57" x14ac:dyDescent="0.25">
      <c r="AF44" s="27"/>
      <c r="AG44" s="28"/>
      <c r="AH44" s="29"/>
      <c r="AU44" s="1" t="s">
        <v>81</v>
      </c>
      <c r="AW44" s="1" t="s">
        <v>82</v>
      </c>
      <c r="AX44" s="54"/>
      <c r="AY44" s="55"/>
      <c r="AZ44" s="55"/>
      <c r="BA44" s="55"/>
      <c r="BB44" s="55" t="s">
        <v>84</v>
      </c>
      <c r="BC44" s="55"/>
      <c r="BD44" s="55" t="s">
        <v>85</v>
      </c>
      <c r="BE44" s="56"/>
    </row>
    <row r="45" spans="18:57" x14ac:dyDescent="0.25">
      <c r="Y45"/>
      <c r="Z45" s="1">
        <v>1</v>
      </c>
      <c r="AB45" s="1">
        <f>+Z45+Z46-1</f>
        <v>2</v>
      </c>
      <c r="AF45" s="1">
        <f>+AH45-AF42+1</f>
        <v>11</v>
      </c>
      <c r="AH45" s="1">
        <v>13</v>
      </c>
      <c r="AU45" s="1">
        <v>14</v>
      </c>
      <c r="AW45" s="1">
        <f>+AU45+AU46-1</f>
        <v>23</v>
      </c>
    </row>
    <row r="46" spans="18:57" x14ac:dyDescent="0.25">
      <c r="Y46"/>
      <c r="Z46" s="30">
        <v>2</v>
      </c>
      <c r="AA46" s="31" t="s">
        <v>59</v>
      </c>
      <c r="AB46" s="24"/>
      <c r="AU46" s="30">
        <v>10</v>
      </c>
      <c r="AV46" s="31" t="s">
        <v>59</v>
      </c>
      <c r="AW46" s="24"/>
    </row>
    <row r="47" spans="18:57" x14ac:dyDescent="0.25">
      <c r="Y47"/>
      <c r="Z47" s="25"/>
      <c r="AA47" s="1" t="s">
        <v>6</v>
      </c>
      <c r="AB47" s="26"/>
      <c r="AU47" s="25"/>
      <c r="AV47" s="1" t="s">
        <v>16</v>
      </c>
      <c r="AW47" s="26"/>
    </row>
    <row r="48" spans="18:57" x14ac:dyDescent="0.25">
      <c r="Y48"/>
      <c r="Z48" s="27"/>
      <c r="AA48" s="28"/>
      <c r="AB48" s="29"/>
      <c r="AU48" s="27"/>
      <c r="AV48" s="28"/>
      <c r="AW48" s="29"/>
    </row>
    <row r="49" spans="25:50" x14ac:dyDescent="0.25">
      <c r="Y49"/>
      <c r="Z49" s="1">
        <f>+AB49-Z46+1</f>
        <v>5</v>
      </c>
      <c r="AB49" s="1">
        <v>6</v>
      </c>
      <c r="AF49" s="1">
        <v>3</v>
      </c>
      <c r="AH49" s="1">
        <f>+AF49+AF50-1</f>
        <v>4</v>
      </c>
      <c r="AN49" s="1">
        <v>9</v>
      </c>
      <c r="AP49" s="1">
        <f>+AN49+AN50-1</f>
        <v>13</v>
      </c>
      <c r="AU49" s="44">
        <f>+AW49-AU46+1</f>
        <v>14</v>
      </c>
      <c r="AW49" s="43">
        <v>23</v>
      </c>
    </row>
    <row r="50" spans="25:50" x14ac:dyDescent="0.25">
      <c r="AF50" s="30">
        <v>2</v>
      </c>
      <c r="AG50" s="31" t="s">
        <v>59</v>
      </c>
      <c r="AH50" s="24"/>
      <c r="AN50" s="30">
        <v>5</v>
      </c>
      <c r="AO50" s="31" t="s">
        <v>59</v>
      </c>
      <c r="AP50" s="24"/>
      <c r="AT50" s="46"/>
      <c r="AU50" s="44" t="s">
        <v>92</v>
      </c>
      <c r="AV50" s="44"/>
      <c r="AW50" s="57" t="s">
        <v>91</v>
      </c>
      <c r="AX50" s="43"/>
    </row>
    <row r="51" spans="25:50" x14ac:dyDescent="0.25">
      <c r="AF51" s="25"/>
      <c r="AG51" s="1" t="s">
        <v>9</v>
      </c>
      <c r="AH51" s="26"/>
      <c r="AN51" s="25"/>
      <c r="AO51" s="1" t="s">
        <v>12</v>
      </c>
      <c r="AP51" s="26"/>
    </row>
    <row r="52" spans="25:50" x14ac:dyDescent="0.25">
      <c r="AF52" s="27"/>
      <c r="AG52" s="28"/>
      <c r="AH52" s="29"/>
      <c r="AN52" s="27"/>
      <c r="AO52" s="28"/>
      <c r="AP52" s="29"/>
    </row>
    <row r="53" spans="25:50" x14ac:dyDescent="0.25">
      <c r="AF53" s="1">
        <f>+AH53-AF50+1</f>
        <v>7</v>
      </c>
      <c r="AH53" s="1">
        <v>8</v>
      </c>
      <c r="AN53" s="1">
        <f>+AP53-AN50+1</f>
        <v>9</v>
      </c>
      <c r="AP53" s="1">
        <v>13</v>
      </c>
    </row>
    <row r="54" spans="25:50" x14ac:dyDescent="0.25">
      <c r="AM54" s="44"/>
      <c r="AN54" s="44" t="s">
        <v>92</v>
      </c>
      <c r="AO54" s="44"/>
      <c r="AP54" s="57"/>
      <c r="AQ54" s="43" t="s">
        <v>96</v>
      </c>
      <c r="AR54" s="43"/>
    </row>
    <row r="55" spans="25:50" x14ac:dyDescent="0.25">
      <c r="Z55" s="1">
        <v>1</v>
      </c>
      <c r="AB55" s="1">
        <f>+Z55+Z56-1</f>
        <v>5</v>
      </c>
      <c r="AN55" s="1">
        <v>9</v>
      </c>
      <c r="AP55" s="1">
        <f>+AN55+AN56-1</f>
        <v>18</v>
      </c>
    </row>
    <row r="56" spans="25:50" x14ac:dyDescent="0.25">
      <c r="Z56" s="30">
        <v>5</v>
      </c>
      <c r="AA56" s="31" t="s">
        <v>59</v>
      </c>
      <c r="AB56" s="24"/>
      <c r="AN56" s="30">
        <v>10</v>
      </c>
      <c r="AO56" s="31" t="s">
        <v>59</v>
      </c>
      <c r="AP56" s="24"/>
    </row>
    <row r="57" spans="25:50" x14ac:dyDescent="0.25">
      <c r="Z57" s="25"/>
      <c r="AA57" s="1" t="s">
        <v>5</v>
      </c>
      <c r="AB57" s="26"/>
      <c r="AN57" s="25"/>
      <c r="AO57" s="1" t="s">
        <v>13</v>
      </c>
      <c r="AP57" s="26"/>
    </row>
    <row r="58" spans="25:50" x14ac:dyDescent="0.25">
      <c r="Z58" s="27"/>
      <c r="AA58" s="28"/>
      <c r="AB58" s="29"/>
      <c r="AN58" s="27"/>
      <c r="AO58" s="28"/>
      <c r="AP58" s="29"/>
    </row>
    <row r="59" spans="25:50" x14ac:dyDescent="0.25">
      <c r="Z59" s="1">
        <f>+AB59-Z56+1</f>
        <v>4</v>
      </c>
      <c r="AB59" s="1">
        <v>8</v>
      </c>
      <c r="AN59" s="1">
        <f>+AP59-AN56+1</f>
        <v>9</v>
      </c>
      <c r="AP59" s="1">
        <v>18</v>
      </c>
    </row>
    <row r="61" spans="25:50" x14ac:dyDescent="0.25">
      <c r="AF61" s="1">
        <v>6</v>
      </c>
      <c r="AH61" s="1">
        <f>+AF61+AF62-1</f>
        <v>8</v>
      </c>
      <c r="AN61" s="1">
        <v>9</v>
      </c>
      <c r="AP61" s="1">
        <f>+AN61+AN62-1</f>
        <v>10</v>
      </c>
    </row>
    <row r="62" spans="25:50" x14ac:dyDescent="0.25">
      <c r="AF62" s="30">
        <v>3</v>
      </c>
      <c r="AG62" s="31" t="s">
        <v>59</v>
      </c>
      <c r="AH62" s="24"/>
      <c r="AN62" s="30">
        <v>2</v>
      </c>
      <c r="AO62" s="31" t="s">
        <v>59</v>
      </c>
      <c r="AP62" s="24"/>
    </row>
    <row r="63" spans="25:50" x14ac:dyDescent="0.25">
      <c r="AF63" s="25"/>
      <c r="AG63" s="1" t="s">
        <v>10</v>
      </c>
      <c r="AH63" s="26"/>
      <c r="AN63" s="25"/>
      <c r="AO63" s="1" t="s">
        <v>14</v>
      </c>
      <c r="AP63" s="26"/>
    </row>
    <row r="64" spans="25:50" x14ac:dyDescent="0.25">
      <c r="AF64" s="27"/>
      <c r="AG64" s="28"/>
      <c r="AH64" s="29"/>
      <c r="AN64" s="27"/>
      <c r="AO64" s="28"/>
      <c r="AP64" s="29"/>
    </row>
    <row r="65" spans="18:49" x14ac:dyDescent="0.25">
      <c r="Z65" s="1">
        <v>1</v>
      </c>
      <c r="AB65" s="1">
        <f>+Z65+Z66-1</f>
        <v>5</v>
      </c>
      <c r="AF65" s="1">
        <f>+AH65-AF62+1</f>
        <v>6</v>
      </c>
      <c r="AH65" s="1">
        <v>8</v>
      </c>
      <c r="AN65" s="1">
        <f>+AP65-AN62+1</f>
        <v>13</v>
      </c>
      <c r="AP65" s="1">
        <v>14</v>
      </c>
      <c r="AU65" s="1">
        <v>15</v>
      </c>
      <c r="AW65" s="1">
        <f>+AU65+AU66-1</f>
        <v>17</v>
      </c>
    </row>
    <row r="66" spans="18:49" x14ac:dyDescent="0.25">
      <c r="Z66" s="30">
        <v>5</v>
      </c>
      <c r="AA66" s="31" t="s">
        <v>59</v>
      </c>
      <c r="AB66" s="24"/>
      <c r="AD66" s="44"/>
      <c r="AE66" s="44" t="s">
        <v>92</v>
      </c>
      <c r="AF66" s="44"/>
      <c r="AG66" s="43"/>
      <c r="AH66" s="43"/>
      <c r="AI66" s="43" t="s">
        <v>97</v>
      </c>
      <c r="AJ66" s="43"/>
      <c r="AK66" s="43"/>
      <c r="AU66" s="30">
        <v>3</v>
      </c>
      <c r="AV66" s="31" t="s">
        <v>59</v>
      </c>
      <c r="AW66" s="24"/>
    </row>
    <row r="67" spans="18:49" x14ac:dyDescent="0.25">
      <c r="Z67" s="25"/>
      <c r="AA67" s="1" t="s">
        <v>7</v>
      </c>
      <c r="AB67" s="26"/>
      <c r="AU67" s="25"/>
      <c r="AV67" s="1" t="s">
        <v>15</v>
      </c>
      <c r="AW67" s="26"/>
    </row>
    <row r="68" spans="18:49" x14ac:dyDescent="0.25">
      <c r="Z68" s="27"/>
      <c r="AA68" s="28"/>
      <c r="AB68" s="29"/>
      <c r="AU68" s="27"/>
      <c r="AV68" s="28"/>
      <c r="AW68" s="29"/>
    </row>
    <row r="69" spans="18:49" x14ac:dyDescent="0.25">
      <c r="Z69" s="1">
        <f>+AB69-Z66+1</f>
        <v>1</v>
      </c>
      <c r="AB69" s="1">
        <v>5</v>
      </c>
      <c r="AF69" s="1">
        <v>6</v>
      </c>
      <c r="AH69" s="1">
        <f>+AF69+AF70-1</f>
        <v>14</v>
      </c>
      <c r="AU69" s="1">
        <f>+AW69-AU66+1</f>
        <v>15</v>
      </c>
      <c r="AW69" s="1">
        <v>17</v>
      </c>
    </row>
    <row r="70" spans="18:49" x14ac:dyDescent="0.25">
      <c r="AF70" s="30">
        <v>9</v>
      </c>
      <c r="AG70" s="31" t="s">
        <v>59</v>
      </c>
      <c r="AH70" s="24"/>
    </row>
    <row r="71" spans="18:49" x14ac:dyDescent="0.25">
      <c r="AF71" s="25"/>
      <c r="AG71" s="1" t="s">
        <v>11</v>
      </c>
      <c r="AH71" s="26"/>
    </row>
    <row r="72" spans="18:49" x14ac:dyDescent="0.25">
      <c r="AF72" s="27"/>
      <c r="AG72" s="28"/>
      <c r="AH72" s="29"/>
    </row>
    <row r="73" spans="18:49" x14ac:dyDescent="0.25">
      <c r="AF73" s="44">
        <f>+AH73-AF70+1</f>
        <v>6</v>
      </c>
      <c r="AH73" s="43">
        <v>14</v>
      </c>
    </row>
    <row r="74" spans="18:49" x14ac:dyDescent="0.25">
      <c r="AE74" s="44"/>
      <c r="AF74" s="44" t="s">
        <v>92</v>
      </c>
      <c r="AG74" s="44"/>
      <c r="AH74" s="57"/>
      <c r="AI74" s="43" t="s">
        <v>96</v>
      </c>
      <c r="AJ74" s="43"/>
    </row>
    <row r="76" spans="18:49" x14ac:dyDescent="0.25">
      <c r="R76" s="33" t="s">
        <v>100</v>
      </c>
    </row>
    <row r="77" spans="18:49" x14ac:dyDescent="0.25">
      <c r="R77" s="33" t="s">
        <v>104</v>
      </c>
    </row>
    <row r="78" spans="18:49" x14ac:dyDescent="0.25">
      <c r="AF78" s="1">
        <v>3</v>
      </c>
      <c r="AH78" s="1">
        <f>+AF78+AF79-1</f>
        <v>5</v>
      </c>
    </row>
    <row r="79" spans="18:49" x14ac:dyDescent="0.25">
      <c r="AF79" s="30">
        <v>3</v>
      </c>
      <c r="AG79" s="31" t="s">
        <v>59</v>
      </c>
      <c r="AH79" s="24"/>
    </row>
    <row r="80" spans="18:49" x14ac:dyDescent="0.25">
      <c r="AF80" s="25"/>
      <c r="AG80" s="1" t="s">
        <v>8</v>
      </c>
      <c r="AH80" s="26"/>
    </row>
    <row r="81" spans="25:49" x14ac:dyDescent="0.25">
      <c r="AF81" s="27"/>
      <c r="AG81" s="28"/>
      <c r="AH81" s="29"/>
    </row>
    <row r="82" spans="25:49" x14ac:dyDescent="0.25">
      <c r="Y82"/>
      <c r="Z82" s="1">
        <v>1</v>
      </c>
      <c r="AB82" s="1">
        <f>+Z82+Z83-1</f>
        <v>2</v>
      </c>
      <c r="AF82" s="1">
        <f>+AH82-AF79+1</f>
        <v>11</v>
      </c>
      <c r="AH82" s="1">
        <v>13</v>
      </c>
      <c r="AU82" s="1">
        <v>14</v>
      </c>
      <c r="AW82" s="1">
        <f>+AU82+AU83-1</f>
        <v>23</v>
      </c>
    </row>
    <row r="83" spans="25:49" x14ac:dyDescent="0.25">
      <c r="Y83"/>
      <c r="Z83" s="30">
        <v>2</v>
      </c>
      <c r="AA83" s="31" t="s">
        <v>59</v>
      </c>
      <c r="AB83" s="24"/>
      <c r="AU83" s="30">
        <v>10</v>
      </c>
      <c r="AV83" s="31" t="s">
        <v>59</v>
      </c>
      <c r="AW83" s="24"/>
    </row>
    <row r="84" spans="25:49" x14ac:dyDescent="0.25">
      <c r="Y84"/>
      <c r="Z84" s="25"/>
      <c r="AA84" s="1" t="s">
        <v>6</v>
      </c>
      <c r="AB84" s="26"/>
      <c r="AU84" s="25"/>
      <c r="AV84" s="32" t="s">
        <v>16</v>
      </c>
      <c r="AW84" s="26"/>
    </row>
    <row r="85" spans="25:49" x14ac:dyDescent="0.25">
      <c r="Y85"/>
      <c r="Z85" s="27"/>
      <c r="AA85" s="28"/>
      <c r="AB85" s="29"/>
      <c r="AU85" s="27"/>
      <c r="AV85" s="28"/>
      <c r="AW85" s="29"/>
    </row>
    <row r="86" spans="25:49" x14ac:dyDescent="0.25">
      <c r="Y86"/>
      <c r="Z86" s="1">
        <f>+AB86-Z83+1</f>
        <v>5</v>
      </c>
      <c r="AB86" s="1">
        <v>6</v>
      </c>
      <c r="AF86" s="1">
        <v>3</v>
      </c>
      <c r="AH86" s="1">
        <f>+AF86+AF87-1</f>
        <v>4</v>
      </c>
      <c r="AN86" s="1">
        <v>9</v>
      </c>
      <c r="AP86" s="1">
        <f>+AN86+AN87-1</f>
        <v>13</v>
      </c>
      <c r="AU86" s="1">
        <f>+AW86-AU83+1</f>
        <v>14</v>
      </c>
      <c r="AW86" s="1">
        <v>23</v>
      </c>
    </row>
    <row r="87" spans="25:49" x14ac:dyDescent="0.25">
      <c r="AF87" s="30">
        <v>2</v>
      </c>
      <c r="AG87" s="31" t="s">
        <v>59</v>
      </c>
      <c r="AH87" s="24"/>
      <c r="AN87" s="30">
        <v>5</v>
      </c>
      <c r="AO87" s="31" t="s">
        <v>59</v>
      </c>
      <c r="AP87" s="24"/>
    </row>
    <row r="88" spans="25:49" x14ac:dyDescent="0.25">
      <c r="AF88" s="25"/>
      <c r="AG88" s="1" t="s">
        <v>9</v>
      </c>
      <c r="AH88" s="26"/>
      <c r="AN88" s="25"/>
      <c r="AO88" s="32" t="s">
        <v>12</v>
      </c>
      <c r="AP88" s="26"/>
    </row>
    <row r="89" spans="25:49" x14ac:dyDescent="0.25">
      <c r="AF89" s="27"/>
      <c r="AG89" s="28"/>
      <c r="AH89" s="29"/>
      <c r="AN89" s="27"/>
      <c r="AO89" s="28"/>
      <c r="AP89" s="29"/>
    </row>
    <row r="90" spans="25:49" x14ac:dyDescent="0.25">
      <c r="AF90" s="1">
        <f>+AH90-AF87+1</f>
        <v>7</v>
      </c>
      <c r="AH90" s="1">
        <v>8</v>
      </c>
      <c r="AN90" s="1">
        <f>+AP90-AN87+1</f>
        <v>9</v>
      </c>
      <c r="AP90" s="1">
        <v>13</v>
      </c>
    </row>
    <row r="92" spans="25:49" x14ac:dyDescent="0.25">
      <c r="Z92" s="1">
        <v>1</v>
      </c>
      <c r="AB92" s="1">
        <f>+Z92+Z93-1</f>
        <v>5</v>
      </c>
      <c r="AN92" s="1">
        <v>9</v>
      </c>
      <c r="AP92" s="1">
        <f>+AN92+AN93-1</f>
        <v>18</v>
      </c>
    </row>
    <row r="93" spans="25:49" x14ac:dyDescent="0.25">
      <c r="Z93" s="30">
        <v>5</v>
      </c>
      <c r="AA93" s="31" t="s">
        <v>59</v>
      </c>
      <c r="AB93" s="24"/>
      <c r="AN93" s="30">
        <v>10</v>
      </c>
      <c r="AO93" s="31" t="s">
        <v>59</v>
      </c>
      <c r="AP93" s="24"/>
    </row>
    <row r="94" spans="25:49" x14ac:dyDescent="0.25">
      <c r="Z94" s="25"/>
      <c r="AA94" s="1" t="s">
        <v>5</v>
      </c>
      <c r="AB94" s="26"/>
      <c r="AN94" s="25"/>
      <c r="AO94" s="32" t="s">
        <v>13</v>
      </c>
      <c r="AP94" s="26"/>
    </row>
    <row r="95" spans="25:49" x14ac:dyDescent="0.25">
      <c r="Z95" s="27"/>
      <c r="AA95" s="28"/>
      <c r="AB95" s="29"/>
      <c r="AN95" s="27"/>
      <c r="AO95" s="28"/>
      <c r="AP95" s="29"/>
    </row>
    <row r="96" spans="25:49" x14ac:dyDescent="0.25">
      <c r="Z96" s="1">
        <f>+AB96-Z93+1</f>
        <v>4</v>
      </c>
      <c r="AB96" s="1">
        <v>8</v>
      </c>
      <c r="AN96" s="1">
        <f>+AP96-AN93+1</f>
        <v>9</v>
      </c>
      <c r="AP96" s="1">
        <v>18</v>
      </c>
    </row>
    <row r="98" spans="26:49" x14ac:dyDescent="0.25">
      <c r="AF98" s="1">
        <v>6</v>
      </c>
      <c r="AH98" s="1">
        <f>+AF98+AF99-1</f>
        <v>8</v>
      </c>
      <c r="AN98" s="1">
        <v>9</v>
      </c>
      <c r="AP98" s="1">
        <f>+AN98+AN99-1</f>
        <v>10</v>
      </c>
    </row>
    <row r="99" spans="26:49" x14ac:dyDescent="0.25">
      <c r="AF99" s="30">
        <v>3</v>
      </c>
      <c r="AG99" s="31" t="s">
        <v>59</v>
      </c>
      <c r="AH99" s="24"/>
      <c r="AN99" s="30">
        <v>2</v>
      </c>
      <c r="AO99" s="31" t="s">
        <v>59</v>
      </c>
      <c r="AP99" s="24"/>
    </row>
    <row r="100" spans="26:49" x14ac:dyDescent="0.25">
      <c r="AF100" s="25"/>
      <c r="AG100" s="32" t="s">
        <v>10</v>
      </c>
      <c r="AH100" s="26"/>
      <c r="AN100" s="25"/>
      <c r="AO100" s="1" t="s">
        <v>14</v>
      </c>
      <c r="AP100" s="26"/>
    </row>
    <row r="101" spans="26:49" x14ac:dyDescent="0.25">
      <c r="AF101" s="27"/>
      <c r="AG101" s="28"/>
      <c r="AH101" s="29"/>
      <c r="AN101" s="27"/>
      <c r="AO101" s="28"/>
      <c r="AP101" s="29"/>
    </row>
    <row r="102" spans="26:49" x14ac:dyDescent="0.25">
      <c r="Z102" s="1">
        <v>1</v>
      </c>
      <c r="AB102" s="1">
        <f>+Z102+Z103-1</f>
        <v>5</v>
      </c>
      <c r="AF102" s="1">
        <f>+AH102-AF99+1</f>
        <v>6</v>
      </c>
      <c r="AH102" s="1">
        <v>8</v>
      </c>
      <c r="AN102" s="1">
        <f>+AP102-AN99+1</f>
        <v>13</v>
      </c>
      <c r="AP102" s="1">
        <v>14</v>
      </c>
      <c r="AU102" s="1">
        <v>15</v>
      </c>
      <c r="AW102" s="1">
        <f>+AU102+AU103-1</f>
        <v>17</v>
      </c>
    </row>
    <row r="103" spans="26:49" x14ac:dyDescent="0.25">
      <c r="Z103" s="30">
        <v>5</v>
      </c>
      <c r="AA103" s="31" t="s">
        <v>59</v>
      </c>
      <c r="AB103" s="24"/>
      <c r="AU103" s="30">
        <v>3</v>
      </c>
      <c r="AV103" s="31" t="s">
        <v>59</v>
      </c>
      <c r="AW103" s="24"/>
    </row>
    <row r="104" spans="26:49" x14ac:dyDescent="0.25">
      <c r="Z104" s="25"/>
      <c r="AA104" s="32" t="s">
        <v>7</v>
      </c>
      <c r="AB104" s="26"/>
      <c r="AU104" s="25"/>
      <c r="AV104" s="32" t="s">
        <v>15</v>
      </c>
      <c r="AW104" s="26"/>
    </row>
    <row r="105" spans="26:49" x14ac:dyDescent="0.25">
      <c r="Z105" s="27"/>
      <c r="AA105" s="28"/>
      <c r="AB105" s="29"/>
      <c r="AU105" s="27"/>
      <c r="AV105" s="28"/>
      <c r="AW105" s="29"/>
    </row>
    <row r="106" spans="26:49" x14ac:dyDescent="0.25">
      <c r="Z106" s="1">
        <f>+AB106-Z103+1</f>
        <v>1</v>
      </c>
      <c r="AB106" s="1">
        <v>5</v>
      </c>
      <c r="AF106" s="1">
        <v>6</v>
      </c>
      <c r="AH106" s="1">
        <f>+AF106+AF107-1</f>
        <v>14</v>
      </c>
      <c r="AU106" s="1">
        <f>+AW106-AU103+1</f>
        <v>15</v>
      </c>
      <c r="AW106" s="1">
        <v>17</v>
      </c>
    </row>
    <row r="107" spans="26:49" x14ac:dyDescent="0.25">
      <c r="AF107" s="30">
        <v>9</v>
      </c>
      <c r="AG107" s="31" t="s">
        <v>59</v>
      </c>
      <c r="AH107" s="24"/>
    </row>
    <row r="108" spans="26:49" x14ac:dyDescent="0.25">
      <c r="AF108" s="25"/>
      <c r="AG108" s="32" t="s">
        <v>11</v>
      </c>
      <c r="AH108" s="26"/>
    </row>
    <row r="109" spans="26:49" x14ac:dyDescent="0.25">
      <c r="AF109" s="27"/>
      <c r="AG109" s="28"/>
      <c r="AH109" s="29"/>
    </row>
    <row r="110" spans="26:49" x14ac:dyDescent="0.25">
      <c r="AF110" s="1">
        <f>+AH110-AF107+1</f>
        <v>6</v>
      </c>
      <c r="AH110" s="1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Probab</vt:lpstr>
      <vt:lpstr>Red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Mata</dc:creator>
  <cp:lastModifiedBy>Alvaro Mata</cp:lastModifiedBy>
  <dcterms:created xsi:type="dcterms:W3CDTF">2011-08-17T03:13:33Z</dcterms:created>
  <dcterms:modified xsi:type="dcterms:W3CDTF">2025-01-10T21:03:46Z</dcterms:modified>
</cp:coreProperties>
</file>